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65521" windowWidth="17520" windowHeight="9420" activeTab="5"/>
  </bookViews>
  <sheets>
    <sheet name="Identification" sheetId="1" r:id="rId1"/>
    <sheet name="Activity Maturity" sheetId="2" r:id="rId2"/>
    <sheet name="Maturity Levels" sheetId="3" state="hidden" r:id="rId3"/>
    <sheet name="Analysis" sheetId="4" r:id="rId4"/>
    <sheet name="Single Country Analysis" sheetId="5" r:id="rId5"/>
    <sheet name="Multiple Country Analysis" sheetId="6" r:id="rId6"/>
  </sheets>
  <definedNames/>
  <calcPr fullCalcOnLoad="1"/>
</workbook>
</file>

<file path=xl/sharedStrings.xml><?xml version="1.0" encoding="utf-8"?>
<sst xmlns="http://schemas.openxmlformats.org/spreadsheetml/2006/main" count="297" uniqueCount="247">
  <si>
    <t>A1</t>
  </si>
  <si>
    <t>Name</t>
  </si>
  <si>
    <t>Description</t>
  </si>
  <si>
    <t>Set the Vision</t>
  </si>
  <si>
    <t>A2</t>
  </si>
  <si>
    <t>A3</t>
  </si>
  <si>
    <t>A4</t>
  </si>
  <si>
    <t>A5</t>
  </si>
  <si>
    <t>A6</t>
  </si>
  <si>
    <t>A7</t>
  </si>
  <si>
    <t>A8</t>
  </si>
  <si>
    <t>A9</t>
  </si>
  <si>
    <t>A10</t>
  </si>
  <si>
    <t>A11</t>
  </si>
  <si>
    <t>A12</t>
  </si>
  <si>
    <t>Establish NRM Organisation</t>
  </si>
  <si>
    <t>Support and regulate</t>
  </si>
  <si>
    <t>Promote Awareness</t>
  </si>
  <si>
    <t>Provide necessary information</t>
  </si>
  <si>
    <t>Foster collaboration</t>
  </si>
  <si>
    <t>Monitor effectiveness</t>
  </si>
  <si>
    <t>Analysis of errors</t>
  </si>
  <si>
    <t>Review effectiveness</t>
  </si>
  <si>
    <t>Report on NRM process maturity</t>
  </si>
  <si>
    <t>Suggest actions to improve process</t>
  </si>
  <si>
    <t>Some notice is taken of the political, market and security requirements and this leads to informal responsibility for NRM actions being taken by individuals. Individuals are aware of their tasks in relation to NRM, but these are not consistently documented or communicated. Some communication and coordination takes place between groups, but this is not fully documented. Note is taken of activities, but this is not formal or consistent.</t>
  </si>
  <si>
    <t>There is a proactive and forward-looking approach to gathering political, market and security requirements for NRM, ensuring that roles and responsibilities for key stakeholders are continuously updated. Timely and effective identification of new and updated activities and tasks takes place where appropriate and these are fully communicated to well-coordinated groups of key stakeholders. Performance of responsibilities is continuously measured and performance improvement is a way of life.</t>
  </si>
  <si>
    <t>There is a proactive and forward-looking approach to ensuring that political and legal decisions and requirements are related to NRM policy effectiveness and activities, and that these are fully documented. Strategic goals are fully integrated, monitored and measured to ensure their effective achievement. Proactive identification and continuous update of key players.</t>
  </si>
  <si>
    <t>Sporadic and ad-hoc account is taken of legal decisions and requirements, but no clear NRM policy is documented. Strategic goals and objectives are not set. Key stakeholders are not identified.</t>
  </si>
  <si>
    <t xml:space="preserve">Awareness of the need to take into account political and legal decisions and requirements leads to some NRM policy making. Some strategic goals set but these are inconsistent and ad-hoc. Some key stakeholders have been identified but are not co-ordinated. </t>
  </si>
  <si>
    <t>Political and legal decisions and requirements are documented and co-ordinated to create NRM policies, but these are not fully communicated or coordinated with current activities. Strategic goals are set but are not consistently applied or monitored. All key stakeholders are identified, but are not co-ordinated.</t>
  </si>
  <si>
    <t>Sporadic and ad-hoc notice is taken of political market and security requirements, but there is no formal and documented definition of key roles and responsibilities. Tasks in relation to NRM are assigned on an ad-hoc basis and there is no coordination between groups of stakeholders. Communication takes place sporadically, if at all and there is no mechanism for checking the effectiveness of activities by key players.</t>
  </si>
  <si>
    <t>This group of activities takes into account political, market and security requirements in order to assign roles, responsibilities and tasks to appropriate key stakeholders within the NRM framework. Assigns appropriate tasks and co-ordinates actions within and between groups to ensure effective NRM synergies. Uses appropriate information flow and communication mechanisms to ensure stakeholders and key players are effective in complying with legal and regulatory requirements and fulfilling assigned roles.</t>
  </si>
  <si>
    <t>Political, market and security requirements are used to define NRM roles and responsibilities, but individuals are not given full authority to act. Activities and tasks are formally defined for key responsibilities, but activities are not fully coordinated. Communication channels have been implemented, but these are not used consistently. Performance measures for activities have been formally defined, but these are applied inconsistently and not always used.</t>
  </si>
  <si>
    <t>Political, market and security requirements are used to ensure that appropriate key NRM roles and responsibilities are fully identified and that individuals are fully empowered to take effective action. Activities and tasks in relation to NRM are fully identified and defined and are effectively coordinated. Communication channels are well understood and consistently used. Defined performance measures are used to ensure that NRM activities appropriate to the defined roles are effectively carried out.</t>
  </si>
  <si>
    <t>This group of activities gathers timely, relevant and appropriate information on technical risks (threats, vulnerabilities, incidents and impacts) to information systems, and on the effectiveness of the mitigation and management of those risks, from identified stakeholder organisations. This information is aggregated and analysed in order to deliver statistical data on the national risk landscape and to share information to assist in the effective and timely coordination of future risk management actions.</t>
  </si>
  <si>
    <t>Information gathering about technical risks and their mitigation and management is sporadic and ad-hoc. The information is received informally from organisations when they chose to give it. No formal data aggregation or analysis takes place and sharing of statistical or other risk-related information takes place informally, if at all.</t>
  </si>
  <si>
    <t xml:space="preserve">Some information about technical risks, their mitigation and management is gathered from a few identified stakeholder organisations. Information is aggregated and analysed sporadically and dissemination of statistical data and sharing of risk-related information takes place occasionally. </t>
  </si>
  <si>
    <t xml:space="preserve">Mechanisms are in place to gather information about technical risks, their mitigation and management, from clearly identified stakeholders. However, these are not always fully supported by participating organisations. Available information is aggregated and analysed according to a clear schedule and there is some structured dissemination of statistical and risk-related information </t>
  </si>
  <si>
    <t>All appropriate stakeholder organisations fully participate in the sharing of information about technical risks, their mitigation and management. The information is frequently aggregated and analysed and clear and timely statistical reports are produced. Effective and timely risk-related information is shared with appropriate organisations.</t>
  </si>
  <si>
    <t>All stakeholder organisations proactively participate in the delivery of timely and relevant information about technical risks, their mitigation and management. The information is continuously aggregated, analysed in relation to all other factors of relevance and frequent national statistical reports are produced. Risk-related information is shared continuously between all participating stakeholders in order to ensure timely and effective risk management.</t>
  </si>
  <si>
    <t>Information gathering about risk management preparedness best practices and standards is sporadic and ad-hoc. No consistent evaluation takes place and existing methods are updated sporadically, if at all. Information dissemination to ad-hoc recipients takes place inconsistently and informally, if at all.</t>
  </si>
  <si>
    <t>Proactive and forward-looking measures are taken to encourage the improvement of best practices and standards relating to risk management preparedness and information is gathered. Evaluation is performed and existing methods are fully and effectively updated. Key players are continuously updated and information about the new best practices, standards and methods is rapidly disseminated to them in a timely and effective manner. Feedback is gathered to ensure that the best practices, standards and methods are appropriately and effectively deployed.</t>
  </si>
  <si>
    <t>This group of activities identifies intra- and inter-sectoral interdependencies between identified key players. It analyses and evaluates them to determine appropriate responses, including coordinated risk management and self-regulation where necessary. Responses are appropriately disseminated and national exercises are carried out to ensure the effective and efficient operation of inter- and intra-sectoral collaboration.</t>
  </si>
  <si>
    <t>Information about inter- and intra-sectoral interdependencies is sporadic and ad-hoc. There is little or no evaluation of these and appropriate responses are not formally determined. There is little or no dissemination of information about interdependencies and exercises to test these are not carried out.</t>
  </si>
  <si>
    <t>Some information about inter-and intra-sectoral dependencies is gathered, but not necessarily fully documented. Appropriate responses to these interdependencies are determined informally and are communicated in an ad-hoc way to som of the key players. Exercises may be carried out, but these are sporadic and not fully coordinated.</t>
  </si>
  <si>
    <t>Information about inter- and intra-sectoral dependencies is gathered and documented. Some formal evaluation and determination of responses takes place and communication with key players takes place. Excercises to test the responses are carried out, but these are not fully coordinated and not all key players are always involved.</t>
  </si>
  <si>
    <t>Inter- and intra-sectoral interdependencies between all key players are identified and fully documented. Formal methods are used to analyse and evaluate these and to determine appropriate responses. Responses are disseminated to all key players and national exercises are carried out to teatinter- and intra-sectoral collaboration.</t>
  </si>
  <si>
    <t>Proactive determination of inter- and intra-sectoral interdependencies is carried out as political, market and security conditions change. Formal methods are used to analyse and evaluate these and to determine appropriate responses, especially shared risk management. Proactive dissemination of collaboration advice and responses takes place and these are tested in a timely and effective way through fully coordinated national exercises.</t>
  </si>
  <si>
    <t>Political and legal decisions and requirements and the current status and effectiveness of NRM activities are fully taken into account when setting documented and communicated NRM policies. Strategic goals are set and consistently applied and continuous improvement is emerging. Key stakeholders are identified and co-ordinated.</t>
  </si>
  <si>
    <t xml:space="preserve">This group of activities provides an appropriate support and regulation framework that is fully aligned with dynamic NRM policies, strategic goals and identified key stakeholders, taking into account political, market and security conditions, in order to provide appropriate regulation for NRM activities performed by those with identified roles and responsibilities. These activities ensure that NRM information is fully and effectively shared between them. </t>
  </si>
  <si>
    <t>Support for NRM activities is sporadic and ad-hoc. There is no attempt to align activities with national policies, strategic goals and key stakeholders and no account is taken of political, market or security considerations. Regulation of NRM activities is not performed and NRM information is not shared.</t>
  </si>
  <si>
    <t>Some informal support is provided for NRM activities. Informal attempts are made to align activities with national policies, strategic goals and key stakeholders and some account is taken of political, market and security considerations. Regulation of NRM activites is informal and ad-hoc and information is shared only sporadically.</t>
  </si>
  <si>
    <t>There is clear support for NRM activities, but this is not always fully adequate. Support is aligned with national policies, strategic goals and key stakeholders, and account is taken of political, market and security considerations; but this is not always consistent. There is formal regulation of NRM activities, but this is not always fully communicated. Information sharing takes place but is not consistent.</t>
  </si>
  <si>
    <t>Full, clear and adequate support is given to all NRM activities. Support is fully aligned to national policies and strategic goals and political, market and security issues are always taken into full consideration. NRM activities are fully regulated within a clear framework, which is communicated to all stakeholders. NRM information is fully and effectively shared.</t>
  </si>
  <si>
    <t>Full clear and adequate support for all NRM activities is continuously adjusted to proactively meet changes in national policies, strategic goals and key stakeholders, as well as significant political, market and security developments. The regulatory framework for NRM activities is subject to continuous improvement as a result of effective communication with and between stakeholders. NRM information sharing is effective and monitored to ensure its ongoing value.</t>
  </si>
  <si>
    <t>This group of activities takes into account national policies and goals for awareness raising to develop effective material and programmes to  train and educate clearly defined NRM participants and target groups.  The effectiveness of the training material and programmes is monitored and measured and lessons are learned to ensure that continuous improvement takes place.</t>
  </si>
  <si>
    <t>Awareness raising is sporadic and ad-hoc and little account is taken of national policies and goals. NRM participants and target groups are not clearly identified. There is no monitoring and measurement of the effectiveness of training and education.</t>
  </si>
  <si>
    <t>Some awareness raising material and programmes are produced in response to national policies and goals. These are delivered to some NRM participants and groups on an informal basis. The effectiveness of training and education is measured inconsistently and sporadically.</t>
  </si>
  <si>
    <t>Clear awareness raising training and education programmes have been put in place in response to national policies and goals. However, the material these produce is not always fully supported. Appropriate NRM participants and target groups have been identified, but delivery of programmes is not always consistent. Monitoring and measurement of effectivess takes place, but lessons are not always learned.</t>
  </si>
  <si>
    <t>Fully supported awareness raising education and training courses have been implemented to deliver clear and effective material to appropriate NRM participants and  target groups in a consistent manner. The effectiveness of the training and education courses is monitored and measured and lessons are learned and incorporated into courses.</t>
  </si>
  <si>
    <t>Fully supported awareness raising and education courses are proactively and continuously adjusted to deliver optimum material to appropriately identified target groups of NRM participants as and when required. Monitoring and measurement of the value and effectiveness of awareness raising is continuous and improvement in the training and education courses takes place as soon as it is required.</t>
  </si>
  <si>
    <t>This group of activities gathers information on appropriate standards and best practices related to risk management preparedness. These are evaluated for their relevance and likely effectiveness in improving NRM methods. Existing NRM methods are adapted and updated accordingly. key players in both public and private sectors are identified and information about new and improved standards and best practices and recommendations about adapted and updated methods are then disseminated to them. Checks are employed to ensure that they are used in a timely and effective manner.</t>
  </si>
  <si>
    <t>Some information is gathered about improvements to standards and best practices related to risk management preparedness and these are evaluated for their relevance to NRM methods. However, evaluation is inconsistent and informal and does not automatically result in updates to existing methods. Dissemination of information to some identified key players takes place, but this is not timely or coordinated.</t>
  </si>
  <si>
    <t>Information is regularly gathered about improvements to standards and best practices related to risk management preparedness. Evaluation is performed and existing NRM methods are updated as necessary. Key players are identified and information is disseminated regularly, but not necessarily in a timely or effective manner.</t>
  </si>
  <si>
    <t>Fully documented and formal methods are used to gather information about improvements to standards and best practices related risk management preparedness. Evaluation is performed on the gathered information and formal mechanisms are in place to updated existing NRM methods as a result. Information about new standards, best practices and updated NRM methods is disseminated to all key players in a timely and effective manner.</t>
  </si>
  <si>
    <t>This group of activities monitors and gathers information about the occurrence of events related to NRM and their consequences for those stakeholders involved.  Reports are  collated and analysed in relation to clearly defined, agreed NRM performance indicators. The effectiveness of NRM is assessed in the light of performance and, where necessary and appropriate, timely proposals for the adaptation of NRM methods and activities are made.</t>
  </si>
  <si>
    <t>Collection of information about the occurrence of NRM related events is sporadic and ad-hoc. Performance indicators for NRM are not set. Little or no assessment is made of NRM performance and no proposals are made to adapt NRM methods and activities.</t>
  </si>
  <si>
    <t>Some monitoring and collection of information about NRM related events takes place. Some informal performance indicators are set and reports about events may be analysed in relation to these. Informal proposals may be made to adapt and improve NRM methods and activities.</t>
  </si>
  <si>
    <t>Monitoring of NRM-related events takes place with some key stakeholders. Formal performance indicators have been set, but event reports are not always collated and analysed in relation to these. Where collation and analysis occurs, NRM effectiveness is assessed and, where appropriate, proposals may be made to adapt and improve NRM methods and activities.</t>
  </si>
  <si>
    <t>Monitoring and collection of NRM-related event information takes place with all key stakeholders. Formal performace indicators are fully communicated, and reports are always collated and analysed in relation to these to assess NRM performance effectiveness. Where appropriate, proposals will always be made for the improvement of NRM methods and activities.</t>
  </si>
  <si>
    <t xml:space="preserve">All key stakeholders are proactively monitored to detect NRM related event data. The data are collated and analysed in real-time in relation to updated and agreed performance indicators. Any loss of performance effectiveness is immediately detected and timely and effective proposals are made to ensure improvement of NRM methods and activities. </t>
  </si>
  <si>
    <t>This group of activities monitors and collects information about security errors and incidents from CERT-type bodies within stakeholder organisations and from European and international cooperative schemes. Information about the efficiency and effectiveness of incident and error handling and response is collated and analysed in the light of NRM performance indicators and adaptation and improvement proposals (from A8). Useful and timely risk assessments are carried out for appropriate stakeholders, on request, on the basis of the reports and analysis. Collated reports and analysis concerning security error and incident handling are made and submitted to appropriate national authorities.</t>
  </si>
  <si>
    <t>Liaison with CERT-type bodies and European and international cooperative shemes is sporadic and ad-hoc. Information about security errors and incidents is collected occasionally, on an informal basis. Analysis, if carried out, is informal, not detailed and is not used for carrying out risk assessments. Reports may be produced for national authorities, but these are sporadic and ad-hoc.</t>
  </si>
  <si>
    <t>Liaison takes place with a number of CERT-type bodies and with European and international cooperative schemes. Information from these bodies and schemes is collected and may be informally analysed in the light of NRM performance indicators and adaptation and improvement proposals. Risk assessments may, occasionally be carried out for authorised stakeholders. Occasional reports are produced for national authorities.</t>
  </si>
  <si>
    <t>Formal liaison processes are in place to gather and collate information from CERT-type bodies and international cooperative schemes, but these are not actively pursued. Information gathered is analysed at infrequent intervals in the light of NRM performance indicators and adaptation and improvement proposals. Mechanisms are in place to allow authorised stakeholders to request risk assessments, but these are not widely communicated. Reports for national authorities are produced at least annually.</t>
  </si>
  <si>
    <t>Effective liaison with CERT-type groups amd with European and international cooperative shemes ensures a steady flow of information about security errors and incidents. This is collated and analysed in the light of NRM performance indicators and adaptation and improvement proposals. This allows risk management reports to be produced for authorised stakeholders on request. Frequent reports based on the analysis are produced for national authorities.</t>
  </si>
  <si>
    <t>Proactive liaison with CERT-type bodies and European and international cooperative schemes results in immediate notification of information about security errors and incidents. Continuous monitoring and collation of this information flow allows immediate analysis in the light of up to date information about NRM performance and adaptation and improvement. This allows proactive risk assessments to be made in real-time for authorised stakeholders and real-time alerts and reports to be produced for national authorities.</t>
  </si>
  <si>
    <t>This group of activities determines evaluation criteria and quality parameters for the effectiveness of NRM processes. It monitors information about NRM performance in response to incidents and issues. This is reviewed in the light of the performance criteria, evaluations based on organised survey data and on ongoing consultations with competent authorities.  Audit reports are produced as a result of the review process and action plans  based on the audit reports are documented and delivered.</t>
  </si>
  <si>
    <t>Evaluation criteria and quality parameters, where they exist, are sporadic and ad-hoc. Information about NRM performance is gathered informally and sporadically. Survey data is not gathered and consultations with competent authorities are occasional and informal. Audit reports and action plans are not produced.</t>
  </si>
  <si>
    <t>Some evaluation criteria and quality parameters have been produced. Information about NRM performance is gathered informally and may be analysed in relation to those evaluation criteria and quality parameters which exist. Some survey data is gathered sporadically and informal consultations with competent authorities take place. Audit reports and action plans may be produced, but these are infrequent.</t>
  </si>
  <si>
    <t>Evaluation criteria and quality parameters have been documented, but these are not necessarily fully communicated. Formal processes exist for gathering NRM performance information, but these are not always followed. Formal processes exist for gathering survey data and holding consultations with competent authorities , but again these are not always followed. Collation and analysis of the information takes place at least annually and audit reports are written. Action plans may be produced if necessary.</t>
  </si>
  <si>
    <t>Effective evaluation criteria and quality parameters are in place and fully communicated. NRM performance information is regularly gathered. Organised surveys are carried out regularly, as is consultation with competent authorities. NRM performance information is regularly evaluated in the light of evaluation criteria, quality parameters, survey data and the results of consultations. NRM audit reports are regularly produced, as are action plans for NRM performance improvement.</t>
  </si>
  <si>
    <t>Evaluation criteria and quality parameters are set and proactively updated in the light of the changing political, market and security landscape. NRM performance information is actively and continuously gathered. Surveys and consultation with competent authorities take place proactively and frequently. NRM performance information is continuously evaluated in the light of evaluation criteria, quality parameters, survey data and the results of consultation. NRM reports are produced dynamically and frequently and action plans for NRM performance improvement are issued in real-time.</t>
  </si>
  <si>
    <t>This group of activities takes into account political and legal decisions and requirements, as well as current NRM status, effectiveness and activities in relation to the protection of the critical information infrastructure, in order to set strategic goals and objectives for National Risk Management. Identifies key stakeholders and their ability to collaborate and contribute towards NRM outputs including regulation, goal setting and incentives for collaboration.</t>
  </si>
  <si>
    <t>This group of activities monitors the implementation of other NRM activities and gathers inputs including risk assessments for individual stakeholders, reports and analysis on security error and incident handling, reports on NRM process effectiveness and NRM improvement action plans. This information is collated and analysed to evaluate current NRM performance. On the basis of this analysis, current NRM preparedness status reports are produced and disseminated.</t>
  </si>
  <si>
    <t>Gathering of information from other NRM activities is sporadic and ad-hoc. Information is not formally analysed and evaluated. Informal NRM preparedness status reports may be produced sporadically, if at all.</t>
  </si>
  <si>
    <t>There is some organised gathering of information from other NRM activities. Information gathered is analysed and evaluated irregularly and NRM preparedness status reports are produced occasionally, but not to a regular schedule.</t>
  </si>
  <si>
    <t>Formal processes are used to monitor the production of information from other NRM activities and to gather them regularly. The material gathered is regularly analysed and evaluated. Effective NRM preparedness status reports are produced at a frequency of at least once a year.</t>
  </si>
  <si>
    <t>Continuous monitoring and gathering of information from other NRM activities takes place. The material gathered is continuously analysed and evaluated. Timely and effective NRM preparedness reports are produced, both regularly and in response to particular political, market or security issues.</t>
  </si>
  <si>
    <t>This group of activities monitors and gathers NRM preparedness status reports. These are collated and analysed in relation to the overall picture of the critical information infrastructure (CII). On the basis of the analysis timely and effective action plans are produced to ensure the ongoing improvement of NRM preparedness.</t>
  </si>
  <si>
    <t>NRM preparedness status reports are received sporadically and on an ad-hoc basis. There is no attempt to analyse these in relation to the overall CII picture. Coherent action plans are not produced.</t>
  </si>
  <si>
    <t>Information is gathered from the few NRM preparedness status reports that are available. Some informal analysis of these in relation to the overall CII picture takes place. Action plans may be produced, but these are incomplete and sporadic.</t>
  </si>
  <si>
    <t>Formal processes exist for the gathering of information from other NRM activities, but these are not always followed. Processes exist for the analysis and evaluation of the material, but again these are not always followed. NRM preparedness status reports are produced at intervals of longer than one year.</t>
  </si>
  <si>
    <t>Processes exist to gather information from the available NRM preparedness status reports, but these are not always followed. Processes exist for the analysis of this information in relation to the overall CII picture, but again these are not always followed. Action plans are produced at intervals, but these tend to be incomplete.</t>
  </si>
  <si>
    <t>Information produced by other NRM activities is monitored and gathered regularly. The information gathered is regularly analysed in relation to the overall CII picture. Action plans for the improvement of NRM preparedness are regularly produced.</t>
  </si>
  <si>
    <t>Other NRM activities are continuously monitored and information is gathered. The information gathered is continuously analysed in relation to the overall CII picture, which is continuously updated. Timely and effective action plans are produced that are targeted in response to particular political, market or security issues.</t>
  </si>
  <si>
    <t>Activity</t>
  </si>
  <si>
    <t>Use of NRM standards</t>
  </si>
  <si>
    <t>ENISA Working Group on</t>
  </si>
  <si>
    <t>National Risk Management Preparedness</t>
  </si>
  <si>
    <t>Questionnaire</t>
  </si>
  <si>
    <t>Date</t>
  </si>
  <si>
    <t>Organization Type</t>
  </si>
  <si>
    <t>Country</t>
  </si>
  <si>
    <t>Name*</t>
  </si>
  <si>
    <t>Job Title*</t>
  </si>
  <si>
    <t>Role*</t>
  </si>
  <si>
    <t>Organization Name*</t>
  </si>
  <si>
    <t>* Optional</t>
  </si>
  <si>
    <t>Interviewer*</t>
  </si>
  <si>
    <t>Additional Organization Information</t>
  </si>
  <si>
    <t>Maturity Level</t>
  </si>
  <si>
    <t>Org Type</t>
  </si>
  <si>
    <t>National Risk Management Preparedness Questionnaire</t>
  </si>
  <si>
    <t>Individual Organization (company, public body, NGO, etc.)</t>
  </si>
  <si>
    <t>National Government / relevant organization (i.e. parliament, ministries, etc.)</t>
  </si>
  <si>
    <t>National Security Institution</t>
  </si>
  <si>
    <t>Regulatory Body or Sector Association</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</si>
  <si>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</si>
  <si>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</si>
  <si>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</si>
  <si>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</si>
  <si>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</si>
  <si>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</si>
  <si>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</si>
  <si>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</si>
  <si>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</si>
  <si>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</si>
  <si>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</si>
  <si>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</si>
  <si>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</si>
  <si>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</si>
  <si>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</si>
  <si>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</si>
  <si>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</si>
  <si>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</si>
  <si>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</si>
  <si>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</si>
  <si>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</si>
  <si>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</si>
  <si>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</si>
  <si>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</si>
  <si>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</si>
  <si>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</si>
  <si>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</si>
  <si>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EU</t>
  </si>
  <si>
    <t>EEA</t>
  </si>
  <si>
    <t>Iceland</t>
  </si>
  <si>
    <t>Republic of Ireland</t>
  </si>
  <si>
    <t>Liechtenstein</t>
  </si>
  <si>
    <t>The Netherlands</t>
  </si>
  <si>
    <t>Norway</t>
  </si>
  <si>
    <t>Switzerland</t>
  </si>
  <si>
    <t>Process 1
National Risk Management Policy Making</t>
  </si>
  <si>
    <t>Process 2
Implementation Coordination and Support</t>
  </si>
  <si>
    <t>Process 3
Review, Reassess and Reporting</t>
  </si>
  <si>
    <t>P1</t>
  </si>
  <si>
    <t>P2</t>
  </si>
  <si>
    <t>P3</t>
  </si>
  <si>
    <t>Graph point title</t>
  </si>
  <si>
    <t>Level 1</t>
  </si>
  <si>
    <t>Level 2</t>
  </si>
  <si>
    <t>Maturity Descriptions</t>
  </si>
  <si>
    <t>Level 3</t>
  </si>
  <si>
    <t>Level 4</t>
  </si>
  <si>
    <t>Level 5</t>
  </si>
  <si>
    <t>EU#</t>
  </si>
  <si>
    <t>EEA#</t>
  </si>
  <si>
    <t>OrgType#</t>
  </si>
  <si>
    <t>Organization</t>
  </si>
  <si>
    <t>Count</t>
  </si>
  <si>
    <t>Average</t>
  </si>
  <si>
    <t>Results</t>
  </si>
  <si>
    <t>All</t>
  </si>
  <si>
    <t>Single Country Analysis</t>
  </si>
  <si>
    <t>Multiple Country Analysis</t>
  </si>
  <si>
    <t>Country Code</t>
  </si>
  <si>
    <t>Country Results</t>
  </si>
  <si>
    <t>Av.</t>
  </si>
  <si>
    <t>#</t>
  </si>
  <si>
    <t>Country#</t>
  </si>
  <si>
    <t>Org.#</t>
  </si>
  <si>
    <t>Copy Data</t>
  </si>
  <si>
    <t>Anonymous</t>
  </si>
  <si>
    <t>Governments etc...</t>
  </si>
  <si>
    <t>Implementors etc...</t>
  </si>
  <si>
    <t>Government has no clear NRM policy and strategic goals and objectives have not been set. No key stakeholders have been identified.</t>
  </si>
  <si>
    <t>Government has set some NRM policies and strategic goals, but these are inconsistent and ad-hoc. Some key stakeholders have been identified, but their activities are not co-ordinated.</t>
  </si>
  <si>
    <t xml:space="preserve"> Government has set NRM policies and strategic goals, but they have not been fully communicated to stakeholders; nor are they consistently coordinated and managed. All key stakeholders have been identified, but their actions are not co-ordinated.</t>
  </si>
  <si>
    <t>Government has given stakeholders full awareness of NRM policies and strategic goals. These are consistently applied and subject to continuous improvement with key stakeholders being well co-ordinated.</t>
  </si>
  <si>
    <t>Government ensures that NRM policies, strategic goals, activities, key players and their effectiveness are continuously monitored, updated and improved.</t>
  </si>
  <si>
    <t>Government has not identified key NRM roles and responsibilities. Ad-hoc tasks may be assigned, but are not coordinated or monitored.</t>
  </si>
  <si>
    <t>Government has identified some NRM roles and responsibilities and assigned them; actions are undertaken informally, but these are not consistently documented, communicated, coordinated or monitored.</t>
  </si>
  <si>
    <t xml:space="preserve"> Government has defined NRM roles, responsibilities activities and tasks, but individuals act without full authority and coordination. Communication and performance measurement is inconsistent.</t>
  </si>
  <si>
    <t>Government has fully defined NRM roles, responsibilities activities and tasks and these are authorised and coordinated. Communication and performance measurement ensure that NRM activities are effective.</t>
  </si>
  <si>
    <t>Government proactively updates and continuously coordinates NRM roles, responsibilities activities and tasks to ensure that performance improvement is ongoing.</t>
  </si>
  <si>
    <t>Government initiated NRM activities are sporadic, ad-hoc and unregulated. NRM information is not shared.</t>
  </si>
  <si>
    <t>Government initiated NRM activities are informally supported and regulated. NRM information is shared only sporadically.</t>
  </si>
  <si>
    <t xml:space="preserve"> Government support for NRM activities is clear but not always adequate. Formal regulation of NRM activities and information sharing takes place, but this is not consistent.</t>
  </si>
  <si>
    <t>Government initiated NRM activities are fully supported and clearly regulated. NRM information is fully and effectively shared.</t>
  </si>
  <si>
    <t>Government initiated NRM activities and regulations are proactively adjusted to meet changing conditions and are continuously improved. NRM information sharing is monitored to ensure its ongoing value.</t>
  </si>
  <si>
    <t>Government NRM awareness raising, training and education is sporadic and ad-hoc with no monitoring and measurement of its effectiveness.</t>
  </si>
  <si>
    <t>Government NRM awareness raising, training and education are delivered informally, with effectiveness measurement inconsistent and sporadic.</t>
  </si>
  <si>
    <t xml:space="preserve"> Government NRM awareness raising, training and education takes place, but delivery is not consistent. Monitoring and measurement of effectiveness takes place, but lessons are not always learned.</t>
  </si>
  <si>
    <t>Government NRM awareness raising, training and education is clear, effective and consistent.  Monitoring and measurement of effectiveness takes place and lessons are learned and incorporated.</t>
  </si>
  <si>
    <t>Government NRM awareness raising, training and education is proactively and continuously adjusted.  Monitoring and measurement is continuous and improvement takes place as soon as it is required.</t>
  </si>
  <si>
    <t>There is no requirement from government to share information on technical risks. Ad-hoc analysis from government may be received.</t>
  </si>
  <si>
    <t>Government ensures that some information on technical risks is informally shared. Occasional government analysis is received.</t>
  </si>
  <si>
    <t xml:space="preserve"> Government has implemented a mechanism to share information on technical risks, but this does not always operate effectively. Some structured government analysis and advice is received.</t>
  </si>
  <si>
    <t>Government ensures that information on technical risks is shared effectively. Timely statistical reports and effective analysis of risk-related information is received from government.</t>
  </si>
  <si>
    <t>Government ensures that information on technical risks is gathered continuously. Proactive and valuable reports and analysis are received from government.</t>
  </si>
  <si>
    <t>Information from government on standards and best practices is received sporadically and in an ad-hoc way.</t>
  </si>
  <si>
    <t>Informal information from government on standards and best practices is received, but is not regularly published or necessarily timely or fully evaluated.</t>
  </si>
  <si>
    <t xml:space="preserve"> Information from government on standards and best practices is received regularly, but is not always appropriate or timely.</t>
  </si>
  <si>
    <t>Information from government on standards and best practices, as well as updated methods, are published regularly and in a timely and effective manner.</t>
  </si>
  <si>
    <t>Government encourages the publication of proactive improvements in standards and best practices and continuously measures their effectiveness.</t>
  </si>
  <si>
    <t>Government may gather information about interdependencies, but in a sporadic and ad-hoc way. No information is disseminated and no exercises to test these are carried out.</t>
  </si>
  <si>
    <t>Some information is gathered by government; informal communication about interdependencies may take place and sporadic exercises may be carried out.</t>
  </si>
  <si>
    <t xml:space="preserve"> Information about interdependencies is formally gathered by government, some communication takes place and exercises are carried out, but not fully coordinated.</t>
  </si>
  <si>
    <t>Information about interdependencies is formally gathered by government and effective exercises are carried out to test inter- and intra-sectoral collaboration</t>
  </si>
  <si>
    <t>Proactive determination of interdependencies is carried out by government in response to change and proactive national exercises take place to fully test responses.</t>
  </si>
  <si>
    <t>Government collects sporadic and ad-hoc information about NRM related events and does not make any recommendations about improvements to NRM event responses.</t>
  </si>
  <si>
    <t>Government undertakes formal collection of information about NRM-related events. Response effectiveness may be assessed and, where appropriate, proposals may be made for improvement.</t>
  </si>
  <si>
    <t>Government monitors and collects information about NRM events and response performance. Where appropriate, proposals are made for improvement.</t>
  </si>
  <si>
    <t>Government undertakes proactive, real-time monitoring of NRM events and responses and timely and effective recommendations for response improvement are made.</t>
  </si>
  <si>
    <t xml:space="preserve">No reports are received from government. </t>
  </si>
  <si>
    <t>Occasional reports may be received from government.</t>
  </si>
  <si>
    <t xml:space="preserve"> Reports are received from government at least annually.</t>
  </si>
  <si>
    <t>Frequent reports are issued by government.</t>
  </si>
  <si>
    <t>Proactive reports are issued by government.</t>
  </si>
  <si>
    <t>Government does not review effectiveness of NRM actions, or the NRM framework, or conduct surveys.</t>
  </si>
  <si>
    <t>Government informally reviews the effectiveness of NRM actions and the NRM framework; surveys may be carried out sporadically.</t>
  </si>
  <si>
    <t xml:space="preserve"> Government formally, but irregularly, gathers information about NRM performance and the NRM framework and surveys are sometimes carried out.</t>
  </si>
  <si>
    <t>Government regularly gathers information about NRM performance and the NRM framework and organised surveys are carried out.</t>
  </si>
  <si>
    <t>Government actively and continuously gathers information about NRM performance and the NRM framework. Surveys take place proactively and frequently.</t>
  </si>
  <si>
    <t>Government does not issue NRM preparedness status reports; or if it does, these are informal.</t>
  </si>
  <si>
    <t>Government issues occasional NRM preparedness status reports.</t>
  </si>
  <si>
    <t xml:space="preserve"> Government issues NRM preparedness status reports at intervals greater than one year.</t>
  </si>
  <si>
    <t>Government issues NRM preparedness status reports at least once a year.</t>
  </si>
  <si>
    <t>Government issues NRM preparedness status reports both regularly and in response to particular political, market or security issues.</t>
  </si>
  <si>
    <t>Government does not issue coherent NRM action plans.</t>
  </si>
  <si>
    <t>Government issues incomplete and sporadic NRM action plans.</t>
  </si>
  <si>
    <t xml:space="preserve"> Government issues NRM action plans at intervals, but these tend to be incomplete.</t>
  </si>
  <si>
    <t>Government issues regular NRM action plans.</t>
  </si>
  <si>
    <t>Government issues frequent, timely and up-to-date NRM action plans.</t>
  </si>
  <si>
    <t>v2.5</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</si>
</sst>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81">
    <font>
      <sz val="11"/>
      <color theme="1"/>
      <name val="Calibri"/>
      <family val="2"/>
    </font>
    <font>
      <sz val="11"/>
      <color indexed="8"/>
      <name val="Calibri"/>
      <family val="2"/>
    </font>
    <font>
      <sz val="12"/>
      <name val="Calibri"/>
      <family val="2"/>
    </font>
    <font>
      <b/>
      <sz val="10"/>
      <name val="Calibri"/>
      <family val="2"/>
    </font>
    <font>
      <sz val="10"/>
      <color indexed="8"/>
      <name val="Calibri"/>
      <family val="2"/>
    </font>
    <font>
      <b/>
      <sz val="14"/>
      <color indexed="8"/>
      <name val="Calibri"/>
      <family val="2"/>
    </font>
    <font>
      <sz val="8"/>
      <color indexed="8"/>
      <name val="Calibri"/>
      <family val="2"/>
    </font>
    <font>
      <sz val="16"/>
      <color indexed="8"/>
      <name val="Calibri"/>
      <family val="2"/>
    </font>
    <font>
      <sz val="11"/>
      <color indexed="55"/>
      <name val="Calibri"/>
      <family val="2"/>
    </font>
    <font>
      <sz val="12"/>
      <color indexed="23"/>
      <name val="Calibri"/>
      <family val="2"/>
    </font>
    <font>
      <b/>
      <sz val="10"/>
      <color indexed="23"/>
      <name val="Calibri"/>
      <family val="2"/>
    </font>
    <font>
      <sz val="11"/>
      <color indexed="9"/>
      <name val="Calibri"/>
      <family val="2"/>
    </font>
    <font>
      <b/>
      <sz val="16"/>
      <color indexed="8"/>
      <name val="Calibri"/>
      <family val="2"/>
    </font>
    <font>
      <sz val="20"/>
      <color indexed="8"/>
      <name val="Calibri"/>
      <family val="2"/>
    </font>
    <font>
      <sz val="8"/>
      <color indexed="9"/>
      <name val="Calibri"/>
      <family val="2"/>
    </font>
    <font>
      <b/>
      <sz val="8"/>
      <color indexed="9"/>
      <name val="Calibri"/>
      <family val="2"/>
    </font>
    <font>
      <sz val="22"/>
      <color indexed="9"/>
      <name val="Calibri"/>
      <family val="2"/>
    </font>
    <font>
      <sz val="14"/>
      <color indexed="9"/>
      <name val="Calibri"/>
      <family val="2"/>
    </font>
    <font>
      <b/>
      <sz val="14"/>
      <color indexed="9"/>
      <name val="Calibri"/>
      <family val="2"/>
    </font>
    <font>
      <sz val="20"/>
      <color indexed="9"/>
      <name val="Calibri"/>
      <family val="2"/>
    </font>
    <font>
      <b/>
      <sz val="22"/>
      <color indexed="9"/>
      <name val="Calibri"/>
      <family val="2"/>
    </font>
    <font>
      <b/>
      <sz val="11"/>
      <color indexed="8"/>
      <name val="Calibri"/>
      <family val="2"/>
    </font>
    <font>
      <sz val="8"/>
      <color indexed="55"/>
      <name val="Calibri"/>
      <family val="2"/>
    </font>
    <font>
      <i/>
      <sz val="11"/>
      <color indexed="8"/>
      <name val="Calibri"/>
      <family val="2"/>
    </font>
    <font>
      <b/>
      <sz val="6"/>
      <color indexed="22"/>
      <name val="Calibri"/>
      <family val="2"/>
    </font>
    <font>
      <b/>
      <sz val="18"/>
      <color indexed="8"/>
      <name val="Calibri"/>
      <family val="2"/>
    </font>
    <font>
      <b/>
      <sz val="24"/>
      <color indexed="8"/>
      <name val="Calibri"/>
      <family val="2"/>
    </font>
    <font>
      <b/>
      <sz val="9"/>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8"/>
      <color theme="1"/>
      <name val="Calibri"/>
      <family val="2"/>
    </font>
    <font>
      <sz val="16"/>
      <color theme="1"/>
      <name val="Calibri"/>
      <family val="2"/>
    </font>
    <font>
      <sz val="11"/>
      <color theme="0" tint="-0.24997000396251678"/>
      <name val="Calibri"/>
      <family val="2"/>
    </font>
    <font>
      <sz val="12"/>
      <color theme="0" tint="-0.4999699890613556"/>
      <name val="Calibri"/>
      <family val="2"/>
    </font>
    <font>
      <b/>
      <sz val="10"/>
      <color theme="0" tint="-0.4999699890613556"/>
      <name val="Calibri"/>
      <family val="2"/>
    </font>
    <font>
      <b/>
      <sz val="16"/>
      <color theme="1"/>
      <name val="Calibri"/>
      <family val="2"/>
    </font>
    <font>
      <sz val="20"/>
      <color theme="1"/>
      <name val="Calibri"/>
      <family val="2"/>
    </font>
    <font>
      <sz val="8"/>
      <color theme="0"/>
      <name val="Calibri"/>
      <family val="2"/>
    </font>
    <font>
      <b/>
      <sz val="8"/>
      <color theme="0"/>
      <name val="Calibri"/>
      <family val="2"/>
    </font>
    <font>
      <sz val="22"/>
      <color theme="0"/>
      <name val="Calibri"/>
      <family val="2"/>
    </font>
    <font>
      <sz val="14"/>
      <color theme="0"/>
      <name val="Calibri"/>
      <family val="2"/>
    </font>
    <font>
      <b/>
      <sz val="14"/>
      <color theme="0"/>
      <name val="Calibri"/>
      <family val="2"/>
    </font>
    <font>
      <sz val="20"/>
      <color theme="0"/>
      <name val="Calibri"/>
      <family val="2"/>
    </font>
    <font>
      <b/>
      <sz val="22"/>
      <color theme="0"/>
      <name val="Calibri"/>
      <family val="2"/>
    </font>
    <font>
      <sz val="10"/>
      <color rgb="FF000000"/>
      <name val="Calibri"/>
      <family val="2"/>
    </font>
    <font>
      <sz val="8"/>
      <color theme="0" tint="-0.3499799966812134"/>
      <name val="Calibri"/>
      <family val="2"/>
    </font>
    <font>
      <i/>
      <sz val="11"/>
      <color theme="1"/>
      <name val="Calibri"/>
      <family val="2"/>
    </font>
    <font>
      <b/>
      <sz val="6"/>
      <color theme="0" tint="-0.04997999966144562"/>
      <name val="Calibri"/>
      <family val="2"/>
    </font>
    <font>
      <b/>
      <sz val="18"/>
      <color theme="1"/>
      <name val="Calibri"/>
      <family val="2"/>
    </font>
    <font>
      <b/>
      <sz val="24"/>
      <color theme="1"/>
      <name val="Calibri"/>
      <family val="2"/>
    </font>
    <font>
      <b/>
      <sz val="9"/>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medium"/>
      <right style="thin"/>
      <top style="medium"/>
      <bottom style="medium"/>
    </border>
    <border>
      <left style="thin"/>
      <right style="thin"/>
      <top style="medium"/>
      <bottom/>
    </border>
    <border>
      <left style="thin"/>
      <right/>
      <top style="medium"/>
      <bottom style="medium"/>
    </border>
    <border>
      <left style="thin"/>
      <right style="medium"/>
      <top style="medium"/>
      <bottom/>
    </border>
    <border>
      <left style="thin"/>
      <right style="medium"/>
      <top style="medium"/>
      <bottom style="medium"/>
    </border>
    <border>
      <left/>
      <right style="medium"/>
      <top style="medium"/>
      <bottom style="thin"/>
    </border>
    <border>
      <left/>
      <right style="medium"/>
      <top style="thin"/>
      <bottom style="thin"/>
    </border>
    <border>
      <left/>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medium"/>
      <right style="medium"/>
      <top style="medium"/>
      <bottom style="thin"/>
    </border>
    <border>
      <left style="medium"/>
      <right style="medium"/>
      <top style="thin"/>
      <bottom style="thin"/>
    </border>
    <border>
      <left/>
      <right style="thin"/>
      <top style="medium"/>
      <bottom style="medium"/>
    </border>
    <border>
      <left style="medium"/>
      <right style="medium"/>
      <top style="medium"/>
      <bottom style="medium"/>
    </border>
    <border>
      <left/>
      <right/>
      <top style="thin"/>
      <bottom/>
    </border>
    <border>
      <left/>
      <right/>
      <top/>
      <bottom style="thin"/>
    </border>
    <border>
      <left style="thin"/>
      <right style="thin"/>
      <top style="thin"/>
      <bottom/>
    </border>
    <border>
      <left style="thin"/>
      <right style="thin"/>
      <top/>
      <bottom/>
    </border>
    <border>
      <left style="thin"/>
      <right style="thin"/>
      <top/>
      <bottom style="thin"/>
    </border>
    <border>
      <left style="medium"/>
      <right style="medium"/>
      <top/>
      <bottom/>
    </border>
    <border>
      <left style="medium"/>
      <right style="medium"/>
      <top/>
      <bottom style="medium"/>
    </border>
    <border>
      <left style="medium"/>
      <right style="thin"/>
      <top/>
      <bottom style="medium"/>
    </border>
    <border>
      <left style="thin"/>
      <right style="thin"/>
      <top/>
      <bottom style="medium"/>
    </border>
    <border>
      <left style="thin"/>
      <right style="medium"/>
      <top/>
      <bottom style="mediu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style="thin"/>
      <top style="medium"/>
      <bottom/>
    </border>
    <border>
      <left style="medium"/>
      <right style="medium"/>
      <top style="thin"/>
      <bottom style="medium"/>
    </border>
    <border>
      <left/>
      <right/>
      <top style="medium"/>
      <bottom style="medium"/>
    </border>
    <border>
      <left style="thin"/>
      <right style="thin"/>
      <top style="thin"/>
      <bottom style="medium"/>
    </border>
    <border>
      <left style="thin"/>
      <right style="thin"/>
      <top style="medium"/>
      <bottom style="thin"/>
    </border>
    <border>
      <left style="medium"/>
      <right/>
      <top style="medium"/>
      <bottom style="medium"/>
    </border>
    <border>
      <left/>
      <right style="medium"/>
      <top style="medium"/>
      <bottom style="medium"/>
    </border>
    <border>
      <left style="medium"/>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7">
    <xf numFmtId="0" fontId="0" fillId="0" borderId="0" xfId="0" applyFont="1" applyAlignment="1">
      <alignment/>
    </xf>
    <xf numFmtId="0" fontId="0" fillId="0" borderId="0" xfId="0" applyAlignment="1">
      <alignment horizontal="left" vertical="top" wrapText="1"/>
    </xf>
    <xf numFmtId="0" fontId="0" fillId="0" borderId="0" xfId="0" applyAlignment="1">
      <alignment horizontal="left" vertical="center" wrapText="1"/>
    </xf>
    <xf numFmtId="0" fontId="59" fillId="33" borderId="10" xfId="0" applyFont="1" applyFill="1" applyBorder="1" applyAlignment="1">
      <alignment horizontal="left" vertical="center" wrapText="1"/>
    </xf>
    <xf numFmtId="0" fontId="59" fillId="33" borderId="11"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60" fillId="0" borderId="12" xfId="0" applyFont="1" applyBorder="1" applyAlignment="1">
      <alignment horizontal="left" vertical="top" wrapText="1"/>
    </xf>
    <xf numFmtId="0" fontId="60" fillId="0" borderId="14" xfId="0" applyFont="1" applyBorder="1" applyAlignment="1">
      <alignment horizontal="left" vertical="top" wrapText="1"/>
    </xf>
    <xf numFmtId="0" fontId="60" fillId="0" borderId="10" xfId="0" applyFont="1" applyBorder="1" applyAlignment="1">
      <alignment horizontal="left" vertical="top" wrapText="1"/>
    </xf>
    <xf numFmtId="0" fontId="60" fillId="0" borderId="15" xfId="0" applyFont="1" applyBorder="1" applyAlignment="1">
      <alignment horizontal="left" vertical="top" wrapText="1"/>
    </xf>
    <xf numFmtId="0" fontId="61" fillId="0" borderId="0" xfId="0" applyFont="1" applyAlignment="1">
      <alignment horizontal="left" vertical="top" wrapText="1"/>
    </xf>
    <xf numFmtId="0" fontId="61" fillId="0" borderId="0" xfId="0"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left" vertical="top" wrapText="1"/>
    </xf>
    <xf numFmtId="0" fontId="0" fillId="0" borderId="0" xfId="0" applyAlignment="1">
      <alignment horizontal="center" vertical="center"/>
    </xf>
    <xf numFmtId="0" fontId="0" fillId="0" borderId="0" xfId="0" applyFont="1" applyBorder="1" applyAlignment="1">
      <alignment/>
    </xf>
    <xf numFmtId="0" fontId="62" fillId="0" borderId="0" xfId="0" applyFont="1" applyAlignment="1">
      <alignment horizontal="center" vertical="center"/>
    </xf>
    <xf numFmtId="0" fontId="60" fillId="0" borderId="0" xfId="0" applyFont="1" applyAlignment="1">
      <alignment/>
    </xf>
    <xf numFmtId="0" fontId="2" fillId="33" borderId="16" xfId="0" applyFont="1" applyFill="1" applyBorder="1" applyAlignment="1">
      <alignment horizontal="left"/>
    </xf>
    <xf numFmtId="0" fontId="2" fillId="33" borderId="17" xfId="0" applyFont="1" applyFill="1" applyBorder="1" applyAlignment="1">
      <alignment horizontal="left"/>
    </xf>
    <xf numFmtId="0" fontId="63" fillId="33" borderId="18" xfId="0" applyFont="1" applyFill="1" applyBorder="1" applyAlignment="1">
      <alignment horizontal="left"/>
    </xf>
    <xf numFmtId="0" fontId="64" fillId="33" borderId="19" xfId="0" applyFont="1" applyFill="1" applyBorder="1" applyAlignment="1">
      <alignment horizontal="left" vertical="center"/>
    </xf>
    <xf numFmtId="0" fontId="64" fillId="33" borderId="20" xfId="0" applyFont="1" applyFill="1" applyBorder="1" applyAlignment="1">
      <alignment horizontal="left" vertical="center"/>
    </xf>
    <xf numFmtId="0" fontId="3" fillId="33" borderId="20" xfId="0" applyFont="1" applyFill="1" applyBorder="1" applyAlignment="1">
      <alignment horizontal="left" vertical="center"/>
    </xf>
    <xf numFmtId="0" fontId="64" fillId="33" borderId="21" xfId="0" applyFont="1" applyFill="1" applyBorder="1" applyAlignment="1">
      <alignment horizontal="left" vertical="center"/>
    </xf>
    <xf numFmtId="0" fontId="43" fillId="0" borderId="0" xfId="0" applyFont="1" applyAlignment="1">
      <alignment horizontal="left" vertical="top" wrapText="1"/>
    </xf>
    <xf numFmtId="0" fontId="65" fillId="0" borderId="0" xfId="0" applyFont="1" applyAlignment="1">
      <alignment horizontal="left" vertical="center"/>
    </xf>
    <xf numFmtId="0" fontId="43" fillId="0" borderId="0" xfId="0" applyFont="1" applyAlignment="1">
      <alignment horizontal="left" vertical="center" wrapText="1"/>
    </xf>
    <xf numFmtId="0" fontId="59" fillId="33" borderId="15" xfId="0" applyFont="1" applyFill="1" applyBorder="1" applyAlignment="1">
      <alignment horizontal="left" vertical="center" wrapText="1"/>
    </xf>
    <xf numFmtId="0" fontId="0" fillId="33" borderId="22" xfId="0" applyFill="1" applyBorder="1" applyAlignment="1">
      <alignment horizontal="center" vertical="center" wrapText="1"/>
    </xf>
    <xf numFmtId="0" fontId="0" fillId="33" borderId="11" xfId="0" applyFill="1" applyBorder="1" applyAlignment="1">
      <alignment horizontal="center" vertical="center" wrapText="1"/>
    </xf>
    <xf numFmtId="0" fontId="4" fillId="34" borderId="23" xfId="0" applyFont="1" applyFill="1" applyBorder="1" applyAlignment="1" applyProtection="1">
      <alignment horizontal="left"/>
      <protection locked="0"/>
    </xf>
    <xf numFmtId="0" fontId="4" fillId="34" borderId="24" xfId="0" applyFont="1" applyFill="1" applyBorder="1" applyAlignment="1" applyProtection="1">
      <alignment horizontal="left"/>
      <protection locked="0"/>
    </xf>
    <xf numFmtId="0" fontId="4" fillId="34" borderId="24" xfId="0" applyFont="1" applyFill="1" applyBorder="1" applyAlignment="1" applyProtection="1">
      <alignment horizontal="left" vertical="center"/>
      <protection locked="0"/>
    </xf>
    <xf numFmtId="14" fontId="4" fillId="34" borderId="24" xfId="0" applyNumberFormat="1" applyFont="1" applyFill="1" applyBorder="1" applyAlignment="1" applyProtection="1">
      <alignment horizontal="left" wrapText="1"/>
      <protection locked="0"/>
    </xf>
    <xf numFmtId="0" fontId="59" fillId="33" borderId="0" xfId="0" applyFont="1" applyFill="1" applyBorder="1" applyAlignment="1">
      <alignment horizontal="left" vertical="center" wrapText="1"/>
    </xf>
    <xf numFmtId="0" fontId="60" fillId="0" borderId="0" xfId="0" applyFont="1" applyBorder="1" applyAlignment="1">
      <alignment horizontal="left" vertical="top" wrapText="1"/>
    </xf>
    <xf numFmtId="0" fontId="59" fillId="0" borderId="0" xfId="0" applyFont="1" applyAlignment="1">
      <alignment vertical="center"/>
    </xf>
    <xf numFmtId="0" fontId="59" fillId="33" borderId="25" xfId="0" applyFont="1" applyFill="1" applyBorder="1" applyAlignment="1">
      <alignment horizontal="left" vertical="center" wrapText="1"/>
    </xf>
    <xf numFmtId="0" fontId="59" fillId="33" borderId="26" xfId="0" applyFont="1" applyFill="1" applyBorder="1" applyAlignment="1">
      <alignment horizontal="left" vertical="center" wrapText="1"/>
    </xf>
    <xf numFmtId="0" fontId="66" fillId="0" borderId="13" xfId="0" applyFont="1" applyBorder="1" applyAlignment="1" applyProtection="1">
      <alignment horizontal="center" vertical="center" wrapText="1"/>
      <protection locked="0"/>
    </xf>
    <xf numFmtId="0" fontId="0" fillId="33" borderId="27" xfId="0" applyFill="1" applyBorder="1" applyAlignment="1">
      <alignment horizontal="center"/>
    </xf>
    <xf numFmtId="0" fontId="0" fillId="33" borderId="28" xfId="0" applyFill="1" applyBorder="1" applyAlignment="1">
      <alignment horizontal="center"/>
    </xf>
    <xf numFmtId="2" fontId="0" fillId="33" borderId="29" xfId="0" applyNumberFormat="1" applyFill="1" applyBorder="1" applyAlignment="1">
      <alignment horizontal="center"/>
    </xf>
    <xf numFmtId="2" fontId="0" fillId="33" borderId="30" xfId="0" applyNumberFormat="1" applyFill="1" applyBorder="1" applyAlignment="1">
      <alignment horizontal="center"/>
    </xf>
    <xf numFmtId="2" fontId="0" fillId="33" borderId="31" xfId="0" applyNumberFormat="1" applyFill="1" applyBorder="1" applyAlignment="1">
      <alignment horizontal="center"/>
    </xf>
    <xf numFmtId="0" fontId="0" fillId="33" borderId="31" xfId="0" applyFill="1" applyBorder="1" applyAlignment="1">
      <alignment horizontal="center"/>
    </xf>
    <xf numFmtId="0" fontId="67" fillId="0" borderId="0" xfId="0" applyFont="1" applyAlignment="1">
      <alignment horizontal="center" vertical="center"/>
    </xf>
    <xf numFmtId="0" fontId="67" fillId="34" borderId="0" xfId="0" applyFont="1" applyFill="1" applyBorder="1" applyAlignment="1">
      <alignment horizontal="center" vertical="center" wrapText="1"/>
    </xf>
    <xf numFmtId="0" fontId="68" fillId="0" borderId="0" xfId="0" applyFont="1" applyAlignment="1">
      <alignment horizontal="center" vertical="center"/>
    </xf>
    <xf numFmtId="0" fontId="67" fillId="0" borderId="0" xfId="0" applyFont="1" applyBorder="1" applyAlignment="1">
      <alignment horizontal="center" vertical="center"/>
    </xf>
    <xf numFmtId="14" fontId="67" fillId="34" borderId="0" xfId="0" applyNumberFormat="1" applyFont="1" applyFill="1" applyBorder="1" applyAlignment="1">
      <alignment horizontal="center" vertical="center" wrapText="1"/>
    </xf>
    <xf numFmtId="0" fontId="69" fillId="0" borderId="0" xfId="0" applyFont="1" applyAlignment="1">
      <alignment horizontal="left" vertical="top" wrapText="1"/>
    </xf>
    <xf numFmtId="0" fontId="70" fillId="0" borderId="0" xfId="0" applyFont="1" applyAlignment="1">
      <alignment horizontal="center" vertical="center" wrapText="1"/>
    </xf>
    <xf numFmtId="0" fontId="71" fillId="33" borderId="0" xfId="0" applyFont="1" applyFill="1" applyBorder="1" applyAlignment="1">
      <alignment horizontal="left" vertical="center" wrapText="1"/>
    </xf>
    <xf numFmtId="0" fontId="43" fillId="0" borderId="0" xfId="0" applyFont="1" applyAlignment="1">
      <alignment horizontal="center" vertical="center" wrapText="1"/>
    </xf>
    <xf numFmtId="0" fontId="67" fillId="0" borderId="0" xfId="0" applyFont="1" applyBorder="1" applyAlignment="1">
      <alignment horizontal="left" vertical="top" wrapText="1"/>
    </xf>
    <xf numFmtId="0" fontId="69" fillId="0" borderId="0" xfId="0" applyFont="1" applyBorder="1" applyAlignment="1">
      <alignment horizontal="left" vertical="top" wrapText="1"/>
    </xf>
    <xf numFmtId="0" fontId="72" fillId="0" borderId="0" xfId="0" applyFont="1" applyAlignment="1">
      <alignment horizontal="center" vertical="center" wrapText="1"/>
    </xf>
    <xf numFmtId="0" fontId="43" fillId="0" borderId="0" xfId="0" applyFont="1" applyBorder="1" applyAlignment="1">
      <alignment horizontal="left" vertical="top" wrapText="1"/>
    </xf>
    <xf numFmtId="0" fontId="73" fillId="35" borderId="0" xfId="0" applyFont="1" applyFill="1" applyBorder="1" applyAlignment="1">
      <alignment horizontal="left" vertical="center" wrapText="1"/>
    </xf>
    <xf numFmtId="0" fontId="0" fillId="33" borderId="0" xfId="0" applyFill="1" applyBorder="1" applyAlignment="1">
      <alignment horizontal="center"/>
    </xf>
    <xf numFmtId="0" fontId="0" fillId="36" borderId="32" xfId="0" applyFill="1" applyBorder="1" applyAlignment="1">
      <alignment/>
    </xf>
    <xf numFmtId="0" fontId="0" fillId="36" borderId="33" xfId="0" applyFill="1" applyBorder="1" applyAlignment="1">
      <alignment/>
    </xf>
    <xf numFmtId="0" fontId="57" fillId="36" borderId="11" xfId="0" applyFont="1" applyFill="1" applyBorder="1" applyAlignment="1">
      <alignment horizontal="center"/>
    </xf>
    <xf numFmtId="0" fontId="57" fillId="36" borderId="15" xfId="0" applyFont="1" applyFill="1" applyBorder="1" applyAlignment="1">
      <alignment horizontal="center"/>
    </xf>
    <xf numFmtId="0" fontId="57" fillId="36" borderId="26" xfId="0" applyFont="1" applyFill="1" applyBorder="1" applyAlignment="1">
      <alignment horizontal="left"/>
    </xf>
    <xf numFmtId="0" fontId="0" fillId="36" borderId="34" xfId="0" applyFill="1" applyBorder="1" applyAlignment="1">
      <alignment horizontal="center" vertical="center"/>
    </xf>
    <xf numFmtId="0" fontId="0" fillId="36" borderId="35" xfId="0" applyFill="1" applyBorder="1" applyAlignment="1">
      <alignment horizontal="center" vertical="center"/>
    </xf>
    <xf numFmtId="0" fontId="0" fillId="36" borderId="36" xfId="0" applyFill="1" applyBorder="1" applyAlignment="1">
      <alignment horizontal="center" vertical="center"/>
    </xf>
    <xf numFmtId="0" fontId="0" fillId="0" borderId="31"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43" fillId="0" borderId="0" xfId="0" applyFont="1" applyAlignment="1">
      <alignment/>
    </xf>
    <xf numFmtId="0" fontId="43" fillId="0" borderId="0" xfId="0" applyFont="1" applyAlignment="1">
      <alignment horizontal="center"/>
    </xf>
    <xf numFmtId="2" fontId="43" fillId="0" borderId="0" xfId="0" applyNumberFormat="1" applyFont="1" applyAlignment="1">
      <alignment horizontal="center"/>
    </xf>
    <xf numFmtId="2" fontId="0" fillId="0" borderId="30" xfId="0" applyNumberFormat="1" applyBorder="1" applyAlignment="1" applyProtection="1">
      <alignment horizontal="center" vertical="center"/>
      <protection locked="0"/>
    </xf>
    <xf numFmtId="2" fontId="0" fillId="0" borderId="31" xfId="0" applyNumberFormat="1" applyBorder="1" applyAlignment="1" applyProtection="1">
      <alignment horizontal="center" vertical="center"/>
      <protection locked="0"/>
    </xf>
    <xf numFmtId="0" fontId="68" fillId="0" borderId="0" xfId="0" applyFont="1" applyAlignment="1">
      <alignment horizontal="left" vertical="center"/>
    </xf>
    <xf numFmtId="0" fontId="43" fillId="0" borderId="0" xfId="0" applyFont="1" applyBorder="1" applyAlignment="1">
      <alignment/>
    </xf>
    <xf numFmtId="0" fontId="67" fillId="34" borderId="0" xfId="0" applyFont="1" applyFill="1" applyBorder="1" applyAlignment="1">
      <alignment horizontal="right" vertical="center" wrapText="1"/>
    </xf>
    <xf numFmtId="0" fontId="67" fillId="0" borderId="0" xfId="0" applyFont="1" applyAlignment="1">
      <alignment horizontal="left" vertical="center"/>
    </xf>
    <xf numFmtId="0" fontId="67" fillId="0" borderId="0" xfId="0" applyFont="1" applyAlignment="1">
      <alignment horizontal="right" vertical="center"/>
    </xf>
    <xf numFmtId="0" fontId="57" fillId="33" borderId="38" xfId="0" applyFont="1" applyFill="1" applyBorder="1" applyAlignment="1">
      <alignment horizontal="right"/>
    </xf>
    <xf numFmtId="0" fontId="59" fillId="33" borderId="39" xfId="0" applyFont="1" applyFill="1" applyBorder="1" applyAlignment="1">
      <alignment/>
    </xf>
    <xf numFmtId="0" fontId="0" fillId="33" borderId="39" xfId="0" applyFill="1" applyBorder="1" applyAlignment="1">
      <alignment/>
    </xf>
    <xf numFmtId="0" fontId="0" fillId="33" borderId="40" xfId="0" applyFill="1" applyBorder="1" applyAlignment="1">
      <alignment/>
    </xf>
    <xf numFmtId="0" fontId="57" fillId="33" borderId="41" xfId="0" applyFont="1" applyFill="1" applyBorder="1" applyAlignment="1">
      <alignment horizontal="right"/>
    </xf>
    <xf numFmtId="0" fontId="0" fillId="33" borderId="0" xfId="0" applyFill="1" applyBorder="1" applyAlignment="1">
      <alignment/>
    </xf>
    <xf numFmtId="0" fontId="0" fillId="33" borderId="42" xfId="0" applyFill="1" applyBorder="1" applyAlignment="1">
      <alignment/>
    </xf>
    <xf numFmtId="0" fontId="57" fillId="33" borderId="43" xfId="0" applyFont="1" applyFill="1" applyBorder="1" applyAlignment="1">
      <alignment horizontal="right"/>
    </xf>
    <xf numFmtId="0" fontId="0" fillId="33" borderId="44" xfId="0" applyFill="1" applyBorder="1" applyAlignment="1">
      <alignment/>
    </xf>
    <xf numFmtId="0" fontId="0" fillId="33" borderId="45" xfId="0" applyFill="1" applyBorder="1" applyAlignment="1">
      <alignment/>
    </xf>
    <xf numFmtId="0" fontId="0" fillId="0" borderId="0" xfId="0" applyAlignment="1">
      <alignment wrapText="1"/>
    </xf>
    <xf numFmtId="0" fontId="0" fillId="33" borderId="28" xfId="0" applyFill="1" applyBorder="1" applyAlignment="1">
      <alignment horizontal="center" wrapText="1"/>
    </xf>
    <xf numFmtId="0" fontId="0" fillId="33" borderId="31" xfId="0" applyFill="1" applyBorder="1" applyAlignment="1">
      <alignment horizontal="center" wrapText="1"/>
    </xf>
    <xf numFmtId="0" fontId="57" fillId="36" borderId="26" xfId="0" applyFont="1" applyFill="1" applyBorder="1" applyAlignment="1">
      <alignment horizontal="left" vertical="center" wrapText="1"/>
    </xf>
    <xf numFmtId="1" fontId="0" fillId="0" borderId="31" xfId="0" applyNumberFormat="1" applyBorder="1" applyAlignment="1" applyProtection="1">
      <alignment horizontal="center" vertical="center"/>
      <protection locked="0"/>
    </xf>
    <xf numFmtId="2" fontId="0" fillId="0" borderId="29" xfId="0" applyNumberFormat="1" applyBorder="1" applyAlignment="1" applyProtection="1">
      <alignment horizontal="center" vertical="center"/>
      <protection locked="0"/>
    </xf>
    <xf numFmtId="0" fontId="57" fillId="0" borderId="37" xfId="0" applyFont="1" applyBorder="1" applyAlignment="1" applyProtection="1">
      <alignment horizontal="center" vertical="center" wrapText="1"/>
      <protection/>
    </xf>
    <xf numFmtId="0" fontId="0" fillId="0" borderId="0" xfId="0" applyAlignment="1" applyProtection="1">
      <alignment horizontal="center"/>
      <protection locked="0"/>
    </xf>
    <xf numFmtId="0" fontId="74" fillId="0" borderId="33" xfId="0" applyFont="1" applyBorder="1" applyAlignment="1" applyProtection="1">
      <alignment/>
      <protection locked="0"/>
    </xf>
    <xf numFmtId="2" fontId="0" fillId="0" borderId="29" xfId="0" applyNumberFormat="1" applyBorder="1" applyAlignment="1" applyProtection="1">
      <alignment horizontal="center"/>
      <protection locked="0"/>
    </xf>
    <xf numFmtId="2" fontId="0" fillId="0" borderId="30" xfId="0" applyNumberFormat="1" applyBorder="1" applyAlignment="1" applyProtection="1">
      <alignment horizontal="center"/>
      <protection locked="0"/>
    </xf>
    <xf numFmtId="2" fontId="0" fillId="0" borderId="31" xfId="0" applyNumberFormat="1" applyBorder="1" applyAlignment="1" applyProtection="1">
      <alignment horizontal="center"/>
      <protection locked="0"/>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60" fillId="0" borderId="35" xfId="0" applyFont="1" applyBorder="1" applyAlignment="1">
      <alignment horizontal="left" vertical="top" wrapText="1"/>
    </xf>
    <xf numFmtId="0" fontId="60" fillId="0" borderId="37" xfId="0" applyFont="1" applyBorder="1" applyAlignment="1">
      <alignment horizontal="left" vertical="top" wrapText="1"/>
    </xf>
    <xf numFmtId="0" fontId="75" fillId="0" borderId="0" xfId="0" applyFont="1" applyAlignment="1">
      <alignment horizontal="center" vertical="center"/>
    </xf>
    <xf numFmtId="0" fontId="75" fillId="33" borderId="46" xfId="0" applyFont="1" applyFill="1" applyBorder="1" applyAlignment="1">
      <alignment horizontal="center" vertical="center"/>
    </xf>
    <xf numFmtId="0" fontId="75" fillId="33" borderId="47" xfId="0" applyFont="1" applyFill="1" applyBorder="1" applyAlignment="1">
      <alignment horizontal="center" vertical="center"/>
    </xf>
    <xf numFmtId="0" fontId="75" fillId="33" borderId="48" xfId="0" applyFont="1" applyFill="1" applyBorder="1" applyAlignment="1">
      <alignment horizontal="center" vertical="center"/>
    </xf>
    <xf numFmtId="0" fontId="75" fillId="0" borderId="49" xfId="0" applyFont="1" applyBorder="1" applyAlignment="1" applyProtection="1">
      <alignment horizontal="center" vertical="center"/>
      <protection locked="0"/>
    </xf>
    <xf numFmtId="0" fontId="75" fillId="0" borderId="50" xfId="0" applyFont="1" applyBorder="1" applyAlignment="1" applyProtection="1">
      <alignment horizontal="center" vertical="center"/>
      <protection locked="0"/>
    </xf>
    <xf numFmtId="0" fontId="75" fillId="0" borderId="51" xfId="0" applyFont="1" applyBorder="1" applyAlignment="1" applyProtection="1">
      <alignment horizontal="center" vertical="center"/>
      <protection locked="0"/>
    </xf>
    <xf numFmtId="2" fontId="75" fillId="0" borderId="50" xfId="0" applyNumberFormat="1" applyFont="1" applyBorder="1" applyAlignment="1" applyProtection="1">
      <alignment horizontal="center" vertical="center"/>
      <protection locked="0"/>
    </xf>
    <xf numFmtId="0" fontId="0" fillId="0" borderId="0" xfId="0" applyBorder="1" applyAlignment="1">
      <alignment/>
    </xf>
    <xf numFmtId="0" fontId="76" fillId="33" borderId="0" xfId="0" applyFont="1" applyFill="1" applyBorder="1" applyAlignment="1">
      <alignment/>
    </xf>
    <xf numFmtId="14" fontId="76" fillId="33" borderId="0" xfId="0" applyNumberFormat="1" applyFont="1" applyFill="1" applyBorder="1" applyAlignment="1">
      <alignment horizontal="left"/>
    </xf>
    <xf numFmtId="0" fontId="0" fillId="0" borderId="52" xfId="0" applyBorder="1" applyAlignment="1">
      <alignment/>
    </xf>
    <xf numFmtId="0" fontId="0" fillId="0" borderId="27"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28" xfId="0" applyBorder="1" applyAlignment="1">
      <alignment/>
    </xf>
    <xf numFmtId="0" fontId="0" fillId="0" borderId="57" xfId="0" applyBorder="1" applyAlignment="1">
      <alignment/>
    </xf>
    <xf numFmtId="0" fontId="59" fillId="33" borderId="26" xfId="0" applyFont="1" applyFill="1" applyBorder="1" applyAlignment="1">
      <alignment horizontal="center" wrapText="1"/>
    </xf>
    <xf numFmtId="0" fontId="60" fillId="0" borderId="58" xfId="0" applyFont="1" applyBorder="1" applyAlignment="1">
      <alignment horizontal="left" vertical="top" wrapText="1"/>
    </xf>
    <xf numFmtId="0" fontId="60" fillId="0" borderId="25" xfId="0" applyFont="1" applyBorder="1" applyAlignment="1">
      <alignment horizontal="left" vertical="top" wrapText="1"/>
    </xf>
    <xf numFmtId="0" fontId="0" fillId="33" borderId="23" xfId="0" applyFill="1" applyBorder="1" applyAlignment="1">
      <alignment horizontal="center" vertical="center" wrapText="1"/>
    </xf>
    <xf numFmtId="0" fontId="0" fillId="33" borderId="24" xfId="0" applyFill="1" applyBorder="1" applyAlignment="1">
      <alignment horizontal="center" vertical="center" wrapText="1"/>
    </xf>
    <xf numFmtId="0" fontId="0" fillId="33" borderId="59" xfId="0" applyFill="1" applyBorder="1" applyAlignment="1">
      <alignment horizontal="center" vertical="center" wrapText="1"/>
    </xf>
    <xf numFmtId="0" fontId="66" fillId="0" borderId="60" xfId="0" applyFont="1" applyBorder="1" applyAlignment="1" applyProtection="1">
      <alignment horizontal="center" vertical="center" wrapText="1"/>
      <protection locked="0"/>
    </xf>
    <xf numFmtId="0" fontId="60" fillId="0" borderId="22" xfId="0" applyFont="1" applyBorder="1" applyAlignment="1">
      <alignment horizontal="left" vertical="top" wrapText="1"/>
    </xf>
    <xf numFmtId="0" fontId="60" fillId="0" borderId="48" xfId="0" applyFont="1" applyBorder="1" applyAlignment="1">
      <alignment horizontal="left" vertical="top" wrapText="1"/>
    </xf>
    <xf numFmtId="0" fontId="60" fillId="0" borderId="61" xfId="0" applyFont="1" applyBorder="1" applyAlignment="1">
      <alignment horizontal="left" vertical="top" wrapText="1"/>
    </xf>
    <xf numFmtId="0" fontId="60" fillId="0" borderId="51" xfId="0" applyFont="1" applyBorder="1" applyAlignment="1">
      <alignment horizontal="left" vertical="top" wrapText="1"/>
    </xf>
    <xf numFmtId="0" fontId="60" fillId="0" borderId="11" xfId="0" applyFont="1" applyBorder="1" applyAlignment="1">
      <alignment horizontal="left" vertical="top" wrapText="1"/>
    </xf>
    <xf numFmtId="0" fontId="77" fillId="35" borderId="45" xfId="0" applyFont="1" applyFill="1" applyBorder="1" applyAlignment="1">
      <alignment horizontal="center" vertical="center" wrapText="1"/>
    </xf>
    <xf numFmtId="0" fontId="0" fillId="0" borderId="46" xfId="0" applyBorder="1" applyAlignment="1">
      <alignment horizontal="left" vertical="top" wrapText="1"/>
    </xf>
    <xf numFmtId="0" fontId="0" fillId="0" borderId="62" xfId="0" applyBorder="1" applyAlignment="1">
      <alignment horizontal="left" vertical="top" wrapText="1"/>
    </xf>
    <xf numFmtId="0" fontId="0" fillId="0" borderId="47" xfId="0" applyBorder="1" applyAlignment="1">
      <alignment horizontal="left" vertical="top" wrapText="1"/>
    </xf>
    <xf numFmtId="0" fontId="0" fillId="0" borderId="37"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48" xfId="0" applyBorder="1" applyAlignment="1">
      <alignment horizontal="left" vertical="top" wrapText="1"/>
    </xf>
    <xf numFmtId="0" fontId="0" fillId="0" borderId="61" xfId="0" applyBorder="1" applyAlignment="1">
      <alignment horizontal="left" vertical="top" wrapText="1"/>
    </xf>
    <xf numFmtId="0" fontId="0" fillId="0" borderId="51" xfId="0" applyBorder="1" applyAlignment="1">
      <alignment horizontal="left" vertical="top" wrapText="1"/>
    </xf>
    <xf numFmtId="0" fontId="0" fillId="0" borderId="38" xfId="0" applyBorder="1" applyAlignment="1" applyProtection="1">
      <alignment horizontal="left" vertical="top"/>
      <protection locked="0"/>
    </xf>
    <xf numFmtId="0" fontId="0" fillId="0" borderId="39" xfId="0" applyBorder="1" applyAlignment="1" applyProtection="1">
      <alignment horizontal="left" vertical="top"/>
      <protection locked="0"/>
    </xf>
    <xf numFmtId="0" fontId="0" fillId="0" borderId="40" xfId="0" applyBorder="1" applyAlignment="1" applyProtection="1">
      <alignment horizontal="left" vertical="top"/>
      <protection locked="0"/>
    </xf>
    <xf numFmtId="0" fontId="0" fillId="0" borderId="4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42"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78" fillId="0" borderId="0" xfId="0" applyFont="1" applyAlignment="1">
      <alignment horizontal="center" vertical="center"/>
    </xf>
    <xf numFmtId="0" fontId="79" fillId="0" borderId="0" xfId="0" applyFont="1" applyAlignment="1">
      <alignment horizontal="center" vertical="center"/>
    </xf>
    <xf numFmtId="0" fontId="62" fillId="0" borderId="0" xfId="0" applyFont="1" applyAlignment="1">
      <alignment horizontal="center" vertical="center"/>
    </xf>
    <xf numFmtId="0" fontId="57" fillId="33" borderId="63" xfId="0" applyFont="1" applyFill="1" applyBorder="1" applyAlignment="1">
      <alignment horizontal="center"/>
    </xf>
    <xf numFmtId="0" fontId="57" fillId="33" borderId="60" xfId="0" applyFont="1" applyFill="1" applyBorder="1" applyAlignment="1">
      <alignment horizontal="center"/>
    </xf>
    <xf numFmtId="0" fontId="57" fillId="33" borderId="64" xfId="0" applyFont="1" applyFill="1" applyBorder="1" applyAlignment="1">
      <alignment horizontal="center"/>
    </xf>
    <xf numFmtId="0" fontId="61" fillId="37" borderId="65" xfId="0" applyFont="1" applyFill="1" applyBorder="1" applyAlignment="1">
      <alignment horizontal="center" vertical="center" textRotation="90" wrapText="1"/>
    </xf>
    <xf numFmtId="0" fontId="61" fillId="37" borderId="33" xfId="0" applyFont="1" applyFill="1" applyBorder="1" applyAlignment="1">
      <alignment horizontal="center" vertical="center" textRotation="90" wrapText="1"/>
    </xf>
    <xf numFmtId="0" fontId="61" fillId="37" borderId="32" xfId="0" applyFont="1" applyFill="1" applyBorder="1" applyAlignment="1">
      <alignment horizontal="center" vertical="center" textRotation="90" wrapText="1"/>
    </xf>
    <xf numFmtId="0" fontId="59" fillId="37" borderId="63" xfId="0" applyFont="1" applyFill="1" applyBorder="1" applyAlignment="1">
      <alignment horizontal="center" vertical="center" wrapText="1"/>
    </xf>
    <xf numFmtId="0" fontId="59" fillId="37" borderId="60" xfId="0" applyFont="1" applyFill="1" applyBorder="1" applyAlignment="1">
      <alignment horizontal="center" vertical="center" wrapText="1"/>
    </xf>
    <xf numFmtId="0" fontId="59" fillId="37" borderId="64" xfId="0" applyFont="1" applyFill="1" applyBorder="1" applyAlignment="1">
      <alignment horizontal="center" vertical="center" wrapText="1"/>
    </xf>
    <xf numFmtId="0" fontId="80" fillId="33" borderId="13" xfId="0" applyFont="1" applyFill="1" applyBorder="1" applyAlignment="1">
      <alignment horizontal="center" vertical="center" wrapText="1"/>
    </xf>
    <xf numFmtId="0" fontId="80" fillId="33" borderId="64" xfId="0" applyFont="1" applyFill="1" applyBorder="1" applyAlignment="1">
      <alignment horizontal="center" vertical="center" wrapText="1"/>
    </xf>
    <xf numFmtId="0" fontId="59" fillId="38" borderId="63" xfId="0" applyFont="1" applyFill="1" applyBorder="1" applyAlignment="1">
      <alignment horizontal="center" wrapText="1"/>
    </xf>
    <xf numFmtId="0" fontId="59" fillId="38" borderId="60" xfId="0" applyFont="1" applyFill="1" applyBorder="1" applyAlignment="1">
      <alignment horizontal="center" wrapText="1"/>
    </xf>
    <xf numFmtId="0" fontId="59" fillId="38" borderId="64" xfId="0" applyFont="1" applyFill="1" applyBorder="1" applyAlignment="1">
      <alignment horizontal="center" wrapText="1"/>
    </xf>
    <xf numFmtId="0" fontId="57" fillId="36" borderId="63" xfId="0" applyFont="1" applyFill="1" applyBorder="1" applyAlignment="1">
      <alignment horizontal="center"/>
    </xf>
    <xf numFmtId="0" fontId="57" fillId="36" borderId="60" xfId="0" applyFont="1" applyFill="1" applyBorder="1" applyAlignment="1">
      <alignment horizontal="center"/>
    </xf>
    <xf numFmtId="0" fontId="57" fillId="36" borderId="64" xfId="0" applyFont="1" applyFill="1" applyBorder="1" applyAlignment="1">
      <alignment horizontal="center"/>
    </xf>
    <xf numFmtId="14" fontId="76" fillId="33" borderId="44" xfId="0" applyNumberFormat="1" applyFont="1" applyFill="1" applyBorder="1" applyAlignment="1">
      <alignment horizontal="left"/>
    </xf>
    <xf numFmtId="14" fontId="0" fillId="33" borderId="44" xfId="0" applyNumberFormat="1"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25"/>
          <c:y val="0.136"/>
          <c:w val="0.43275"/>
          <c:h val="0.72025"/>
        </c:manualLayout>
      </c:layout>
      <c:radarChart>
        <c:radarStyle val="filled"/>
        <c:varyColors val="0"/>
        <c:ser>
          <c:idx val="0"/>
          <c:order val="0"/>
          <c:tx>
            <c:v>All Processes</c:v>
          </c:tx>
          <c:spPr>
            <a:solidFill>
              <a:srgbClr val="558ED5"/>
            </a:solidFill>
            <a:ln w="127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'Activity Maturity'!$Q$4:$Q$15</c:f>
              <c:strCache>
                <c:ptCount val="12"/>
                <c:pt idx="0">
                  <c:v>A1: Set the Vision</c:v>
                </c:pt>
                <c:pt idx="1">
                  <c:v>A2: Establish NRM Organisation</c:v>
                </c:pt>
                <c:pt idx="2">
                  <c:v>A3: Support and regulate</c:v>
                </c:pt>
                <c:pt idx="3">
                  <c:v>A4: Promote Awareness</c:v>
                </c:pt>
                <c:pt idx="4">
                  <c:v>A5: Provide necessary information</c:v>
                </c:pt>
                <c:pt idx="5">
                  <c:v>A6: Use of NRM standards</c:v>
                </c:pt>
                <c:pt idx="6">
                  <c:v>A7: Foster collaboration</c:v>
                </c:pt>
                <c:pt idx="7">
                  <c:v>A8: Monitor effectiveness</c:v>
                </c:pt>
                <c:pt idx="8">
                  <c:v>A9: Analysis of errors</c:v>
                </c:pt>
                <c:pt idx="9">
                  <c:v>A10: Review effectiveness</c:v>
                </c:pt>
                <c:pt idx="10">
                  <c:v>A11: Report on NRM process maturity</c:v>
                </c:pt>
                <c:pt idx="11">
                  <c:v>A12: Suggest actions to improve process</c:v>
                </c:pt>
              </c:strCache>
            </c:strRef>
          </c:cat>
          <c:val>
            <c:numRef>
              <c:f>'Activity Maturity'!$F$4:$F$15</c:f>
              <c:numCache>
                <c:ptCount val="12"/>
                <c:pt idx="0">
                  <c:v>1.5</c:v>
                </c:pt>
                <c:pt idx="1">
                  <c:v>2.5</c:v>
                </c:pt>
                <c:pt idx="2">
                  <c:v>2.5</c:v>
                </c:pt>
                <c:pt idx="3">
                  <c:v>1.5</c:v>
                </c:pt>
                <c:pt idx="4">
                  <c:v>1.5</c:v>
                </c:pt>
                <c:pt idx="5">
                  <c:v>2.5</c:v>
                </c:pt>
                <c:pt idx="6">
                  <c:v>1.5</c:v>
                </c:pt>
                <c:pt idx="7">
                  <c:v>1.5</c:v>
                </c:pt>
                <c:pt idx="8">
                  <c:v>3.5</c:v>
                </c:pt>
                <c:pt idx="9">
                  <c:v>1.5</c:v>
                </c:pt>
                <c:pt idx="10">
                  <c:v>1.5</c:v>
                </c:pt>
                <c:pt idx="11">
                  <c:v>1.5</c:v>
                </c:pt>
              </c:numCache>
            </c:numRef>
          </c:val>
        </c:ser>
        <c:axId val="28802115"/>
        <c:axId val="57892444"/>
      </c:radarChart>
      <c:catAx>
        <c:axId val="2880211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892444"/>
        <c:crosses val="autoZero"/>
        <c:auto val="0"/>
        <c:lblOffset val="100"/>
        <c:tickLblSkip val="1"/>
        <c:noMultiLvlLbl val="0"/>
      </c:catAx>
      <c:valAx>
        <c:axId val="57892444"/>
        <c:scaling>
          <c:orientation val="minMax"/>
          <c:max val="5"/>
          <c:min val="0"/>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28802115"/>
        <c:crossesAt val="1"/>
        <c:crossBetween val="between"/>
        <c:dispUnits/>
        <c:majorUnit val="1"/>
      </c:valAx>
      <c:spPr>
        <a:solidFill>
          <a:srgbClr val="FFFFFF"/>
        </a:solidFill>
        <a:ln w="3175">
          <a:noFill/>
        </a:ln>
      </c:spPr>
    </c:plotArea>
    <c:legend>
      <c:legendPos val="r"/>
      <c:layout>
        <c:manualLayout>
          <c:xMode val="edge"/>
          <c:yMode val="edge"/>
          <c:x val="0.8475"/>
          <c:y val="0.714"/>
          <c:w val="0.145"/>
          <c:h val="0.268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175"/>
          <c:y val="0.12925"/>
          <c:w val="0.41225"/>
          <c:h val="0.734"/>
        </c:manualLayout>
      </c:layout>
      <c:radarChart>
        <c:radarStyle val="filled"/>
        <c:varyColors val="0"/>
        <c:ser>
          <c:idx val="0"/>
          <c:order val="0"/>
          <c:tx>
            <c:v>All Processes</c:v>
          </c:tx>
          <c:spPr>
            <a:solidFill>
              <a:srgbClr val="558ED5"/>
            </a:solidFill>
            <a:ln w="127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'Activity Maturity'!$Q$4:$Q$15</c:f>
              <c:strCache>
                <c:ptCount val="12"/>
                <c:pt idx="0">
                  <c:v>A1: Set the Vision</c:v>
                </c:pt>
                <c:pt idx="1">
                  <c:v>A2: Establish NRM Organisation</c:v>
                </c:pt>
                <c:pt idx="2">
                  <c:v>A3: Support and regulate</c:v>
                </c:pt>
                <c:pt idx="3">
                  <c:v>A4: Promote Awareness</c:v>
                </c:pt>
                <c:pt idx="4">
                  <c:v>A5: Provide necessary information</c:v>
                </c:pt>
                <c:pt idx="5">
                  <c:v>A6: Use of NRM standards</c:v>
                </c:pt>
                <c:pt idx="6">
                  <c:v>A7: Foster collaboration</c:v>
                </c:pt>
                <c:pt idx="7">
                  <c:v>A8: Monitor effectiveness</c:v>
                </c:pt>
                <c:pt idx="8">
                  <c:v>A9: Analysis of errors</c:v>
                </c:pt>
                <c:pt idx="9">
                  <c:v>A10: Review effectiveness</c:v>
                </c:pt>
                <c:pt idx="10">
                  <c:v>A11: Report on NRM process maturity</c:v>
                </c:pt>
                <c:pt idx="11">
                  <c:v>A12: Suggest actions to improve process</c:v>
                </c:pt>
              </c:strCache>
            </c:strRef>
          </c:cat>
          <c:val>
            <c:numRef>
              <c:f>'Single Country Analysis'!$C$26:$C$37</c:f>
              <c:numCache/>
            </c:numRef>
          </c:val>
        </c:ser>
        <c:axId val="51269949"/>
        <c:axId val="58776358"/>
      </c:radarChart>
      <c:catAx>
        <c:axId val="51269949"/>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crossAx val="58776358"/>
        <c:crosses val="autoZero"/>
        <c:auto val="0"/>
        <c:lblOffset val="100"/>
        <c:tickLblSkip val="1"/>
        <c:noMultiLvlLbl val="0"/>
      </c:catAx>
      <c:valAx>
        <c:axId val="58776358"/>
        <c:scaling>
          <c:orientation val="minMax"/>
          <c:max val="5"/>
          <c:min val="0"/>
        </c:scaling>
        <c:axPos val="l"/>
        <c:majorGridlines>
          <c:spPr>
            <a:ln w="3175">
              <a:solidFill>
                <a:srgbClr val="C0C0C0"/>
              </a:solidFill>
            </a:ln>
          </c:spPr>
        </c:majorGridlines>
        <c:delete val="0"/>
        <c:numFmt formatCode="General" sourceLinked="0"/>
        <c:majorTickMark val="cross"/>
        <c:minorTickMark val="none"/>
        <c:tickLblPos val="nextTo"/>
        <c:spPr>
          <a:ln w="3175">
            <a:solidFill>
              <a:srgbClr val="C0C0C0"/>
            </a:solidFill>
          </a:ln>
        </c:spPr>
        <c:crossAx val="51269949"/>
        <c:crossesAt val="1"/>
        <c:crossBetween val="between"/>
        <c:dispUnits/>
        <c:majorUnit val="1"/>
      </c:valAx>
      <c:spPr>
        <a:solidFill>
          <a:srgbClr val="FFFFFF"/>
        </a:solidFill>
        <a:ln w="3175">
          <a:noFill/>
        </a:ln>
      </c:spPr>
    </c:plotArea>
    <c:legend>
      <c:legendPos val="r"/>
      <c:layout>
        <c:manualLayout>
          <c:xMode val="edge"/>
          <c:yMode val="edge"/>
          <c:x val="0.7955"/>
          <c:y val="0.75875"/>
          <c:w val="0.198"/>
          <c:h val="0.1985"/>
        </c:manualLayout>
      </c:layout>
      <c:overlay val="0"/>
      <c:spPr>
        <a:noFill/>
        <a:ln w="3175">
          <a:noFill/>
        </a:ln>
      </c:spPr>
    </c:legend>
    <c:plotVisOnly val="1"/>
    <c:dispBlanksAs val="gap"/>
    <c:showDLblsOverMax val="0"/>
  </c:chart>
  <c:spPr>
    <a:no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9"/>
          <c:y val="0.108"/>
          <c:w val="0.37775"/>
          <c:h val="0.81575"/>
        </c:manualLayout>
      </c:layout>
      <c:radarChart>
        <c:radarStyle val="filled"/>
        <c:varyColors val="0"/>
        <c:ser>
          <c:idx val="0"/>
          <c:order val="0"/>
          <c:tx>
            <c:v>Average</c:v>
          </c:tx>
          <c:spPr>
            <a:noFill/>
            <a:ln w="25400">
              <a:solidFill>
                <a:srgbClr val="00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'Activity Maturity'!$Q$4:$Q$15</c:f>
              <c:strCache>
                <c:ptCount val="12"/>
                <c:pt idx="0">
                  <c:v>A1: Set the Vision</c:v>
                </c:pt>
                <c:pt idx="1">
                  <c:v>A2: Establish NRM Organisation</c:v>
                </c:pt>
                <c:pt idx="2">
                  <c:v>A3: Support and regulate</c:v>
                </c:pt>
                <c:pt idx="3">
                  <c:v>A4: Promote Awareness</c:v>
                </c:pt>
                <c:pt idx="4">
                  <c:v>A5: Provide necessary information</c:v>
                </c:pt>
                <c:pt idx="5">
                  <c:v>A6: Use of NRM standards</c:v>
                </c:pt>
                <c:pt idx="6">
                  <c:v>A7: Foster collaboration</c:v>
                </c:pt>
                <c:pt idx="7">
                  <c:v>A8: Monitor effectiveness</c:v>
                </c:pt>
                <c:pt idx="8">
                  <c:v>A9: Analysis of errors</c:v>
                </c:pt>
                <c:pt idx="9">
                  <c:v>A10: Review effectiveness</c:v>
                </c:pt>
                <c:pt idx="10">
                  <c:v>A11: Report on NRM process maturity</c:v>
                </c:pt>
                <c:pt idx="11">
                  <c:v>A12: Suggest actions to improve process</c:v>
                </c:pt>
              </c:strCache>
            </c:strRef>
          </c:cat>
          <c:val>
            <c:numRef>
              <c:f>'Multiple Country Analysis'!$D$6:$D$17</c:f>
              <c:numCache/>
            </c:numRef>
          </c:val>
        </c:ser>
        <c:ser>
          <c:idx val="1"/>
          <c:order val="1"/>
          <c:tx>
            <c:strRef>
              <c:f>'Multiple Country Analysis'!$E$5</c:f>
              <c:strCache>
                <c:ptCount val="1"/>
                <c:pt idx="0">
                  <c:v>Anonymous</c:v>
                </c:pt>
              </c:strCache>
            </c:strRef>
          </c:tx>
          <c:spPr>
            <a:noFill/>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'Activity Maturity'!$Q$4:$Q$15</c:f>
              <c:strCache>
                <c:ptCount val="12"/>
                <c:pt idx="0">
                  <c:v>A1: Set the Vision</c:v>
                </c:pt>
                <c:pt idx="1">
                  <c:v>A2: Establish NRM Organisation</c:v>
                </c:pt>
                <c:pt idx="2">
                  <c:v>A3: Support and regulate</c:v>
                </c:pt>
                <c:pt idx="3">
                  <c:v>A4: Promote Awareness</c:v>
                </c:pt>
                <c:pt idx="4">
                  <c:v>A5: Provide necessary information</c:v>
                </c:pt>
                <c:pt idx="5">
                  <c:v>A6: Use of NRM standards</c:v>
                </c:pt>
                <c:pt idx="6">
                  <c:v>A7: Foster collaboration</c:v>
                </c:pt>
                <c:pt idx="7">
                  <c:v>A8: Monitor effectiveness</c:v>
                </c:pt>
                <c:pt idx="8">
                  <c:v>A9: Analysis of errors</c:v>
                </c:pt>
                <c:pt idx="9">
                  <c:v>A10: Review effectiveness</c:v>
                </c:pt>
                <c:pt idx="10">
                  <c:v>A11: Report on NRM process maturity</c:v>
                </c:pt>
                <c:pt idx="11">
                  <c:v>A12: Suggest actions to improve process</c:v>
                </c:pt>
              </c:strCache>
            </c:strRef>
          </c:cat>
          <c:val>
            <c:numRef>
              <c:f>'Multiple Country Analysis'!$E$6:$E$17</c:f>
              <c:numCache/>
            </c:numRef>
          </c:val>
        </c:ser>
        <c:ser>
          <c:idx val="2"/>
          <c:order val="2"/>
          <c:tx>
            <c:strRef>
              <c:f>'Multiple Country Analysis'!$F$5</c:f>
              <c:strCache>
                <c:ptCount val="1"/>
                <c:pt idx="0">
                  <c:v>Anonymous</c:v>
                </c:pt>
              </c:strCache>
            </c:strRef>
          </c:tx>
          <c:spPr>
            <a:noFill/>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'Activity Maturity'!$Q$4:$Q$15</c:f>
              <c:strCache>
                <c:ptCount val="12"/>
                <c:pt idx="0">
                  <c:v>A1: Set the Vision</c:v>
                </c:pt>
                <c:pt idx="1">
                  <c:v>A2: Establish NRM Organisation</c:v>
                </c:pt>
                <c:pt idx="2">
                  <c:v>A3: Support and regulate</c:v>
                </c:pt>
                <c:pt idx="3">
                  <c:v>A4: Promote Awareness</c:v>
                </c:pt>
                <c:pt idx="4">
                  <c:v>A5: Provide necessary information</c:v>
                </c:pt>
                <c:pt idx="5">
                  <c:v>A6: Use of NRM standards</c:v>
                </c:pt>
                <c:pt idx="6">
                  <c:v>A7: Foster collaboration</c:v>
                </c:pt>
                <c:pt idx="7">
                  <c:v>A8: Monitor effectiveness</c:v>
                </c:pt>
                <c:pt idx="8">
                  <c:v>A9: Analysis of errors</c:v>
                </c:pt>
                <c:pt idx="9">
                  <c:v>A10: Review effectiveness</c:v>
                </c:pt>
                <c:pt idx="10">
                  <c:v>A11: Report on NRM process maturity</c:v>
                </c:pt>
                <c:pt idx="11">
                  <c:v>A12: Suggest actions to improve process</c:v>
                </c:pt>
              </c:strCache>
            </c:strRef>
          </c:cat>
          <c:val>
            <c:numRef>
              <c:f>'Multiple Country Analysis'!$F$6:$F$17</c:f>
              <c:numCache/>
            </c:numRef>
          </c:val>
        </c:ser>
        <c:ser>
          <c:idx val="3"/>
          <c:order val="3"/>
          <c:tx>
            <c:strRef>
              <c:f>'Multiple Country Analysis'!$G$5</c:f>
              <c:strCache>
                <c:ptCount val="1"/>
                <c:pt idx="0">
                  <c:v>Anonymous</c:v>
                </c:pt>
              </c:strCache>
            </c:strRef>
          </c:tx>
          <c:spPr>
            <a:noFill/>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'Activity Maturity'!$Q$4:$Q$15</c:f>
              <c:strCache>
                <c:ptCount val="12"/>
                <c:pt idx="0">
                  <c:v>A1: Set the Vision</c:v>
                </c:pt>
                <c:pt idx="1">
                  <c:v>A2: Establish NRM Organisation</c:v>
                </c:pt>
                <c:pt idx="2">
                  <c:v>A3: Support and regulate</c:v>
                </c:pt>
                <c:pt idx="3">
                  <c:v>A4: Promote Awareness</c:v>
                </c:pt>
                <c:pt idx="4">
                  <c:v>A5: Provide necessary information</c:v>
                </c:pt>
                <c:pt idx="5">
                  <c:v>A6: Use of NRM standards</c:v>
                </c:pt>
                <c:pt idx="6">
                  <c:v>A7: Foster collaboration</c:v>
                </c:pt>
                <c:pt idx="7">
                  <c:v>A8: Monitor effectiveness</c:v>
                </c:pt>
                <c:pt idx="8">
                  <c:v>A9: Analysis of errors</c:v>
                </c:pt>
                <c:pt idx="9">
                  <c:v>A10: Review effectiveness</c:v>
                </c:pt>
                <c:pt idx="10">
                  <c:v>A11: Report on NRM process maturity</c:v>
                </c:pt>
                <c:pt idx="11">
                  <c:v>A12: Suggest actions to improve process</c:v>
                </c:pt>
              </c:strCache>
            </c:strRef>
          </c:cat>
          <c:val>
            <c:numRef>
              <c:f>'Multiple Country Analysis'!$G$6:$G$17</c:f>
              <c:numCache/>
            </c:numRef>
          </c:val>
        </c:ser>
        <c:ser>
          <c:idx val="4"/>
          <c:order val="4"/>
          <c:tx>
            <c:strRef>
              <c:f>'Multiple Country Analysis'!$H$5</c:f>
              <c:strCache>
                <c:ptCount val="1"/>
                <c:pt idx="0">
                  <c:v>Anonymous</c:v>
                </c:pt>
              </c:strCache>
            </c:strRef>
          </c:tx>
          <c:spPr>
            <a:noFill/>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'Multiple Country Analysis'!$H$6:$H$17</c:f>
              <c:numCache/>
            </c:numRef>
          </c:val>
        </c:ser>
        <c:ser>
          <c:idx val="5"/>
          <c:order val="5"/>
          <c:tx>
            <c:strRef>
              <c:f>'Multiple Country Analysis'!$I$5</c:f>
              <c:strCache>
                <c:ptCount val="1"/>
                <c:pt idx="0">
                  <c:v>Available</c:v>
                </c:pt>
              </c:strCache>
            </c:strRef>
          </c:tx>
          <c:spPr>
            <a:noFill/>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'Multiple Country Analysis'!$I$6:$I$17</c:f>
              <c:numCache/>
            </c:numRef>
          </c:val>
        </c:ser>
        <c:ser>
          <c:idx val="6"/>
          <c:order val="6"/>
          <c:tx>
            <c:strRef>
              <c:f>'Multiple Country Analysis'!$J$5</c:f>
              <c:strCache>
                <c:ptCount val="1"/>
                <c:pt idx="0">
                  <c:v>Available</c:v>
                </c:pt>
              </c:strCache>
            </c:strRef>
          </c:tx>
          <c:spPr>
            <a:noFill/>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'Multiple Country Analysis'!$J$6:$J$17</c:f>
              <c:numCache/>
            </c:numRef>
          </c:val>
        </c:ser>
        <c:ser>
          <c:idx val="7"/>
          <c:order val="7"/>
          <c:tx>
            <c:strRef>
              <c:f>'Multiple Country Analysis'!$K$5</c:f>
              <c:strCache>
                <c:ptCount val="1"/>
                <c:pt idx="0">
                  <c:v>Available</c:v>
                </c:pt>
              </c:strCache>
            </c:strRef>
          </c:tx>
          <c:spPr>
            <a:noFill/>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'Multiple Country Analysis'!$K$6:$K$17</c:f>
              <c:numCache/>
            </c:numRef>
          </c:val>
        </c:ser>
        <c:ser>
          <c:idx val="8"/>
          <c:order val="8"/>
          <c:tx>
            <c:strRef>
              <c:f>'Multiple Country Analysis'!$L$5</c:f>
              <c:strCache>
                <c:ptCount val="1"/>
                <c:pt idx="0">
                  <c:v>Available</c:v>
                </c:pt>
              </c:strCache>
            </c:strRef>
          </c:tx>
          <c:spPr>
            <a:noFill/>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'Multiple Country Analysis'!$L$6:$L$17</c:f>
              <c:numCache/>
            </c:numRef>
          </c:val>
        </c:ser>
        <c:ser>
          <c:idx val="9"/>
          <c:order val="9"/>
          <c:tx>
            <c:strRef>
              <c:f>'Multiple Country Analysis'!$M$5</c:f>
              <c:strCache>
                <c:ptCount val="1"/>
                <c:pt idx="0">
                  <c:v>Available</c:v>
                </c:pt>
              </c:strCache>
            </c:strRef>
          </c:tx>
          <c:spPr>
            <a:noFill/>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'Multiple Country Analysis'!$M$6:$M$17</c:f>
              <c:numCache/>
            </c:numRef>
          </c:val>
        </c:ser>
        <c:ser>
          <c:idx val="10"/>
          <c:order val="10"/>
          <c:tx>
            <c:strRef>
              <c:f>'Multiple Country Analysis'!$N$5</c:f>
              <c:strCache>
                <c:ptCount val="1"/>
                <c:pt idx="0">
                  <c:v>Available</c:v>
                </c:pt>
              </c:strCache>
            </c:strRef>
          </c:tx>
          <c:spPr>
            <a:noFill/>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'Multiple Country Analysis'!$N$6:$N$17</c:f>
              <c:numCache/>
            </c:numRef>
          </c:val>
        </c:ser>
        <c:axId val="59225175"/>
        <c:axId val="63264528"/>
      </c:radarChart>
      <c:catAx>
        <c:axId val="59225175"/>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crossAx val="63264528"/>
        <c:crosses val="autoZero"/>
        <c:auto val="0"/>
        <c:lblOffset val="100"/>
        <c:tickLblSkip val="1"/>
        <c:noMultiLvlLbl val="0"/>
      </c:catAx>
      <c:valAx>
        <c:axId val="63264528"/>
        <c:scaling>
          <c:orientation val="minMax"/>
          <c:max val="5"/>
          <c:min val="0"/>
        </c:scaling>
        <c:axPos val="l"/>
        <c:majorGridlines>
          <c:spPr>
            <a:ln w="3175">
              <a:solidFill>
                <a:srgbClr val="C0C0C0"/>
              </a:solidFill>
            </a:ln>
          </c:spPr>
        </c:majorGridlines>
        <c:delete val="0"/>
        <c:numFmt formatCode="General" sourceLinked="0"/>
        <c:majorTickMark val="cross"/>
        <c:minorTickMark val="none"/>
        <c:tickLblPos val="nextTo"/>
        <c:spPr>
          <a:ln w="3175">
            <a:solidFill>
              <a:srgbClr val="C0C0C0"/>
            </a:solidFill>
          </a:ln>
        </c:spPr>
        <c:crossAx val="59225175"/>
        <c:crossesAt val="1"/>
        <c:crossBetween val="between"/>
        <c:dispUnits/>
        <c:majorUnit val="1"/>
      </c:valAx>
      <c:spPr>
        <a:solidFill>
          <a:srgbClr val="FFFFFF"/>
        </a:solidFill>
        <a:ln w="3175">
          <a:noFill/>
        </a:ln>
      </c:spPr>
    </c:plotArea>
    <c:legend>
      <c:legendPos val="r"/>
      <c:layout>
        <c:manualLayout>
          <c:xMode val="edge"/>
          <c:yMode val="edge"/>
          <c:x val="0.88425"/>
          <c:y val="0.51975"/>
          <c:w val="0.099"/>
          <c:h val="0.46275"/>
        </c:manualLayout>
      </c:layout>
      <c:overlay val="0"/>
      <c:spPr>
        <a:noFill/>
        <a:ln w="3175">
          <a:noFill/>
        </a:ln>
      </c:spPr>
    </c:legend>
    <c:plotVisOnly val="1"/>
    <c:dispBlanksAs val="gap"/>
    <c:showDLblsOverMax val="0"/>
  </c:chart>
  <c:spPr>
    <a:no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Activity Maturity'!A1"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Analysis!A1" /><Relationship Id="rId3" Type="http://schemas.openxmlformats.org/officeDocument/2006/relationships/hyperlink" Target="#Identification!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hyperlink" Target="#'Single Country Analysis'!A1" /><Relationship Id="rId4" Type="http://schemas.openxmlformats.org/officeDocument/2006/relationships/hyperlink" Target="#'Activity Maturity'!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 Id="rId3" Type="http://schemas.openxmlformats.org/officeDocument/2006/relationships/hyperlink" Target="#'Multiple Country Analysis'!A1" /><Relationship Id="rId4" Type="http://schemas.openxmlformats.org/officeDocument/2006/relationships/hyperlink" Target="#Analysis!A1"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 Id="rId3" Type="http://schemas.openxmlformats.org/officeDocument/2006/relationships/hyperlink" Target="#'Single Country Analysi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1181100</xdr:colOff>
      <xdr:row>1</xdr:row>
      <xdr:rowOff>9525</xdr:rowOff>
    </xdr:to>
    <xdr:pic>
      <xdr:nvPicPr>
        <xdr:cNvPr id="1" name="Picture 1" descr="logo_full"/>
        <xdr:cNvPicPr preferRelativeResize="1">
          <a:picLocks noChangeAspect="1"/>
        </xdr:cNvPicPr>
      </xdr:nvPicPr>
      <xdr:blipFill>
        <a:blip r:embed="rId1"/>
        <a:stretch>
          <a:fillRect/>
        </a:stretch>
      </xdr:blipFill>
      <xdr:spPr>
        <a:xfrm>
          <a:off x="142875" y="19050"/>
          <a:ext cx="1152525" cy="571500"/>
        </a:xfrm>
        <a:prstGeom prst="rect">
          <a:avLst/>
        </a:prstGeom>
        <a:noFill/>
        <a:ln w="9525" cmpd="sng">
          <a:noFill/>
        </a:ln>
      </xdr:spPr>
    </xdr:pic>
    <xdr:clientData/>
  </xdr:twoCellAnchor>
  <xdr:twoCellAnchor>
    <xdr:from>
      <xdr:col>3</xdr:col>
      <xdr:colOff>3352800</xdr:colOff>
      <xdr:row>17</xdr:row>
      <xdr:rowOff>76200</xdr:rowOff>
    </xdr:from>
    <xdr:to>
      <xdr:col>3</xdr:col>
      <xdr:colOff>4143375</xdr:colOff>
      <xdr:row>18</xdr:row>
      <xdr:rowOff>123825</xdr:rowOff>
    </xdr:to>
    <xdr:sp>
      <xdr:nvSpPr>
        <xdr:cNvPr id="2" name="Rounded Rectangle 3">
          <a:hlinkClick r:id="rId2"/>
        </xdr:cNvPr>
        <xdr:cNvSpPr>
          <a:spLocks/>
        </xdr:cNvSpPr>
      </xdr:nvSpPr>
      <xdr:spPr>
        <a:xfrm>
          <a:off x="4953000" y="4019550"/>
          <a:ext cx="790575"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Next &gt;&gt;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28575</xdr:rowOff>
    </xdr:from>
    <xdr:to>
      <xdr:col>2</xdr:col>
      <xdr:colOff>628650</xdr:colOff>
      <xdr:row>0</xdr:row>
      <xdr:rowOff>638175</xdr:rowOff>
    </xdr:to>
    <xdr:pic>
      <xdr:nvPicPr>
        <xdr:cNvPr id="1" name="Picture 1" descr="logo_full"/>
        <xdr:cNvPicPr preferRelativeResize="1">
          <a:picLocks noChangeAspect="1"/>
        </xdr:cNvPicPr>
      </xdr:nvPicPr>
      <xdr:blipFill>
        <a:blip r:embed="rId1"/>
        <a:stretch>
          <a:fillRect/>
        </a:stretch>
      </xdr:blipFill>
      <xdr:spPr>
        <a:xfrm>
          <a:off x="133350" y="28575"/>
          <a:ext cx="1171575" cy="609600"/>
        </a:xfrm>
        <a:prstGeom prst="rect">
          <a:avLst/>
        </a:prstGeom>
        <a:noFill/>
        <a:ln w="9525" cmpd="sng">
          <a:noFill/>
        </a:ln>
      </xdr:spPr>
    </xdr:pic>
    <xdr:clientData/>
  </xdr:twoCellAnchor>
  <xdr:twoCellAnchor>
    <xdr:from>
      <xdr:col>5</xdr:col>
      <xdr:colOff>0</xdr:colOff>
      <xdr:row>15</xdr:row>
      <xdr:rowOff>76200</xdr:rowOff>
    </xdr:from>
    <xdr:to>
      <xdr:col>7</xdr:col>
      <xdr:colOff>28575</xdr:colOff>
      <xdr:row>15</xdr:row>
      <xdr:rowOff>314325</xdr:rowOff>
    </xdr:to>
    <xdr:sp>
      <xdr:nvSpPr>
        <xdr:cNvPr id="2" name="Rounded Rectangle 3">
          <a:hlinkClick r:id="rId2"/>
        </xdr:cNvPr>
        <xdr:cNvSpPr>
          <a:spLocks/>
        </xdr:cNvSpPr>
      </xdr:nvSpPr>
      <xdr:spPr>
        <a:xfrm>
          <a:off x="4591050" y="25650825"/>
          <a:ext cx="666750"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Next &gt;&gt;</a:t>
          </a:r>
        </a:p>
      </xdr:txBody>
    </xdr:sp>
    <xdr:clientData/>
  </xdr:twoCellAnchor>
  <xdr:twoCellAnchor>
    <xdr:from>
      <xdr:col>4</xdr:col>
      <xdr:colOff>1543050</xdr:colOff>
      <xdr:row>15</xdr:row>
      <xdr:rowOff>66675</xdr:rowOff>
    </xdr:from>
    <xdr:to>
      <xdr:col>4</xdr:col>
      <xdr:colOff>2209800</xdr:colOff>
      <xdr:row>15</xdr:row>
      <xdr:rowOff>304800</xdr:rowOff>
    </xdr:to>
    <xdr:sp>
      <xdr:nvSpPr>
        <xdr:cNvPr id="3" name="Rounded Rectangle 4">
          <a:hlinkClick r:id="rId3"/>
        </xdr:cNvPr>
        <xdr:cNvSpPr>
          <a:spLocks/>
        </xdr:cNvSpPr>
      </xdr:nvSpPr>
      <xdr:spPr>
        <a:xfrm>
          <a:off x="3848100" y="25641300"/>
          <a:ext cx="666750"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&lt;&lt;</a:t>
          </a:r>
          <a:r>
            <a:rPr lang="en-US" cap="none" sz="1100" b="1" i="0" u="none" baseline="0">
              <a:solidFill>
                <a:srgbClr val="000000"/>
              </a:solidFill>
              <a:latin typeface="Calibri"/>
              <a:ea typeface="Calibri"/>
              <a:cs typeface="Calibri"/>
            </a:rPr>
            <a:t> Prev</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xdr:row>
      <xdr:rowOff>161925</xdr:rowOff>
    </xdr:from>
    <xdr:to>
      <xdr:col>10</xdr:col>
      <xdr:colOff>57150</xdr:colOff>
      <xdr:row>24</xdr:row>
      <xdr:rowOff>57150</xdr:rowOff>
    </xdr:to>
    <xdr:graphicFrame>
      <xdr:nvGraphicFramePr>
        <xdr:cNvPr id="1" name="Chart 1"/>
        <xdr:cNvGraphicFramePr/>
      </xdr:nvGraphicFramePr>
      <xdr:xfrm>
        <a:off x="104775" y="1238250"/>
        <a:ext cx="6457950" cy="39147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0</xdr:row>
      <xdr:rowOff>0</xdr:rowOff>
    </xdr:from>
    <xdr:to>
      <xdr:col>1</xdr:col>
      <xdr:colOff>1181100</xdr:colOff>
      <xdr:row>0</xdr:row>
      <xdr:rowOff>609600</xdr:rowOff>
    </xdr:to>
    <xdr:pic>
      <xdr:nvPicPr>
        <xdr:cNvPr id="2" name="Picture 2" descr="logo_full"/>
        <xdr:cNvPicPr preferRelativeResize="1">
          <a:picLocks noChangeAspect="1"/>
        </xdr:cNvPicPr>
      </xdr:nvPicPr>
      <xdr:blipFill>
        <a:blip r:embed="rId2"/>
        <a:stretch>
          <a:fillRect/>
        </a:stretch>
      </xdr:blipFill>
      <xdr:spPr>
        <a:xfrm>
          <a:off x="152400" y="0"/>
          <a:ext cx="1181100" cy="609600"/>
        </a:xfrm>
        <a:prstGeom prst="rect">
          <a:avLst/>
        </a:prstGeom>
        <a:noFill/>
        <a:ln w="9525" cmpd="sng">
          <a:noFill/>
        </a:ln>
      </xdr:spPr>
    </xdr:pic>
    <xdr:clientData/>
  </xdr:twoCellAnchor>
  <xdr:twoCellAnchor>
    <xdr:from>
      <xdr:col>8</xdr:col>
      <xdr:colOff>552450</xdr:colOff>
      <xdr:row>23</xdr:row>
      <xdr:rowOff>85725</xdr:rowOff>
    </xdr:from>
    <xdr:to>
      <xdr:col>9</xdr:col>
      <xdr:colOff>600075</xdr:colOff>
      <xdr:row>24</xdr:row>
      <xdr:rowOff>133350</xdr:rowOff>
    </xdr:to>
    <xdr:sp>
      <xdr:nvSpPr>
        <xdr:cNvPr id="3" name="Rounded Rectangle 4">
          <a:hlinkClick r:id="rId3"/>
        </xdr:cNvPr>
        <xdr:cNvSpPr>
          <a:spLocks/>
        </xdr:cNvSpPr>
      </xdr:nvSpPr>
      <xdr:spPr>
        <a:xfrm>
          <a:off x="5838825" y="4991100"/>
          <a:ext cx="657225"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Next &gt;&gt;</a:t>
          </a:r>
        </a:p>
      </xdr:txBody>
    </xdr:sp>
    <xdr:clientData/>
  </xdr:twoCellAnchor>
  <xdr:twoCellAnchor>
    <xdr:from>
      <xdr:col>7</xdr:col>
      <xdr:colOff>419100</xdr:colOff>
      <xdr:row>23</xdr:row>
      <xdr:rowOff>85725</xdr:rowOff>
    </xdr:from>
    <xdr:to>
      <xdr:col>8</xdr:col>
      <xdr:colOff>466725</xdr:colOff>
      <xdr:row>24</xdr:row>
      <xdr:rowOff>133350</xdr:rowOff>
    </xdr:to>
    <xdr:sp>
      <xdr:nvSpPr>
        <xdr:cNvPr id="4" name="Rounded Rectangle 5">
          <a:hlinkClick r:id="rId4"/>
        </xdr:cNvPr>
        <xdr:cNvSpPr>
          <a:spLocks/>
        </xdr:cNvSpPr>
      </xdr:nvSpPr>
      <xdr:spPr>
        <a:xfrm>
          <a:off x="5095875" y="4991100"/>
          <a:ext cx="657225"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&lt;&lt; Prev</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190500</xdr:rowOff>
    </xdr:from>
    <xdr:to>
      <xdr:col>14</xdr:col>
      <xdr:colOff>0</xdr:colOff>
      <xdr:row>42</xdr:row>
      <xdr:rowOff>104775</xdr:rowOff>
    </xdr:to>
    <xdr:graphicFrame>
      <xdr:nvGraphicFramePr>
        <xdr:cNvPr id="1" name="Chart 1"/>
        <xdr:cNvGraphicFramePr/>
      </xdr:nvGraphicFramePr>
      <xdr:xfrm>
        <a:off x="114300" y="4467225"/>
        <a:ext cx="7258050" cy="41148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0</xdr:row>
      <xdr:rowOff>0</xdr:rowOff>
    </xdr:from>
    <xdr:to>
      <xdr:col>1</xdr:col>
      <xdr:colOff>1181100</xdr:colOff>
      <xdr:row>1</xdr:row>
      <xdr:rowOff>57150</xdr:rowOff>
    </xdr:to>
    <xdr:pic>
      <xdr:nvPicPr>
        <xdr:cNvPr id="2" name="Picture 2" descr="logo_full"/>
        <xdr:cNvPicPr preferRelativeResize="1">
          <a:picLocks noChangeAspect="1"/>
        </xdr:cNvPicPr>
      </xdr:nvPicPr>
      <xdr:blipFill>
        <a:blip r:embed="rId2"/>
        <a:stretch>
          <a:fillRect/>
        </a:stretch>
      </xdr:blipFill>
      <xdr:spPr>
        <a:xfrm>
          <a:off x="114300" y="0"/>
          <a:ext cx="1181100" cy="609600"/>
        </a:xfrm>
        <a:prstGeom prst="rect">
          <a:avLst/>
        </a:prstGeom>
        <a:noFill/>
        <a:ln w="9525" cmpd="sng">
          <a:noFill/>
        </a:ln>
      </xdr:spPr>
    </xdr:pic>
    <xdr:clientData/>
  </xdr:twoCellAnchor>
  <xdr:twoCellAnchor>
    <xdr:from>
      <xdr:col>12</xdr:col>
      <xdr:colOff>19050</xdr:colOff>
      <xdr:row>43</xdr:row>
      <xdr:rowOff>0</xdr:rowOff>
    </xdr:from>
    <xdr:to>
      <xdr:col>13</xdr:col>
      <xdr:colOff>333375</xdr:colOff>
      <xdr:row>44</xdr:row>
      <xdr:rowOff>47625</xdr:rowOff>
    </xdr:to>
    <xdr:sp>
      <xdr:nvSpPr>
        <xdr:cNvPr id="3" name="Rounded Rectangle 3">
          <a:hlinkClick r:id="rId3"/>
        </xdr:cNvPr>
        <xdr:cNvSpPr>
          <a:spLocks/>
        </xdr:cNvSpPr>
      </xdr:nvSpPr>
      <xdr:spPr>
        <a:xfrm>
          <a:off x="6705600" y="8667750"/>
          <a:ext cx="657225"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Next &gt;&gt;</a:t>
          </a:r>
        </a:p>
      </xdr:txBody>
    </xdr:sp>
    <xdr:clientData/>
  </xdr:twoCellAnchor>
  <xdr:twoCellAnchor>
    <xdr:from>
      <xdr:col>9</xdr:col>
      <xdr:colOff>285750</xdr:colOff>
      <xdr:row>43</xdr:row>
      <xdr:rowOff>0</xdr:rowOff>
    </xdr:from>
    <xdr:to>
      <xdr:col>11</xdr:col>
      <xdr:colOff>285750</xdr:colOff>
      <xdr:row>44</xdr:row>
      <xdr:rowOff>47625</xdr:rowOff>
    </xdr:to>
    <xdr:sp>
      <xdr:nvSpPr>
        <xdr:cNvPr id="4" name="Rounded Rectangle 4">
          <a:hlinkClick r:id="rId4"/>
        </xdr:cNvPr>
        <xdr:cNvSpPr>
          <a:spLocks/>
        </xdr:cNvSpPr>
      </xdr:nvSpPr>
      <xdr:spPr>
        <a:xfrm>
          <a:off x="5991225" y="8667750"/>
          <a:ext cx="657225"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&lt;&lt; Prev</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1181100</xdr:colOff>
      <xdr:row>0</xdr:row>
      <xdr:rowOff>609600</xdr:rowOff>
    </xdr:to>
    <xdr:pic>
      <xdr:nvPicPr>
        <xdr:cNvPr id="1" name="Picture 2" descr="logo_full"/>
        <xdr:cNvPicPr preferRelativeResize="1">
          <a:picLocks noChangeAspect="1"/>
        </xdr:cNvPicPr>
      </xdr:nvPicPr>
      <xdr:blipFill>
        <a:blip r:embed="rId1"/>
        <a:stretch>
          <a:fillRect/>
        </a:stretch>
      </xdr:blipFill>
      <xdr:spPr>
        <a:xfrm>
          <a:off x="133350" y="0"/>
          <a:ext cx="1181100" cy="609600"/>
        </a:xfrm>
        <a:prstGeom prst="rect">
          <a:avLst/>
        </a:prstGeom>
        <a:noFill/>
        <a:ln w="9525" cmpd="sng">
          <a:noFill/>
        </a:ln>
      </xdr:spPr>
    </xdr:pic>
    <xdr:clientData/>
  </xdr:twoCellAnchor>
  <xdr:twoCellAnchor>
    <xdr:from>
      <xdr:col>0</xdr:col>
      <xdr:colOff>133350</xdr:colOff>
      <xdr:row>20</xdr:row>
      <xdr:rowOff>9525</xdr:rowOff>
    </xdr:from>
    <xdr:to>
      <xdr:col>13</xdr:col>
      <xdr:colOff>990600</xdr:colOff>
      <xdr:row>52</xdr:row>
      <xdr:rowOff>9525</xdr:rowOff>
    </xdr:to>
    <xdr:graphicFrame>
      <xdr:nvGraphicFramePr>
        <xdr:cNvPr id="2" name="Chart 3"/>
        <xdr:cNvGraphicFramePr/>
      </xdr:nvGraphicFramePr>
      <xdr:xfrm>
        <a:off x="133350" y="4400550"/>
        <a:ext cx="13077825" cy="6096000"/>
      </xdr:xfrm>
      <a:graphic>
        <a:graphicData uri="http://schemas.openxmlformats.org/drawingml/2006/chart">
          <c:chart xmlns:c="http://schemas.openxmlformats.org/drawingml/2006/chart" r:id="rId2"/>
        </a:graphicData>
      </a:graphic>
    </xdr:graphicFrame>
    <xdr:clientData/>
  </xdr:twoCellAnchor>
  <xdr:twoCellAnchor>
    <xdr:from>
      <xdr:col>13</xdr:col>
      <xdr:colOff>323850</xdr:colOff>
      <xdr:row>52</xdr:row>
      <xdr:rowOff>133350</xdr:rowOff>
    </xdr:from>
    <xdr:to>
      <xdr:col>13</xdr:col>
      <xdr:colOff>990600</xdr:colOff>
      <xdr:row>53</xdr:row>
      <xdr:rowOff>180975</xdr:rowOff>
    </xdr:to>
    <xdr:sp>
      <xdr:nvSpPr>
        <xdr:cNvPr id="3" name="Rounded Rectangle 4">
          <a:hlinkClick r:id="rId3"/>
        </xdr:cNvPr>
        <xdr:cNvSpPr>
          <a:spLocks/>
        </xdr:cNvSpPr>
      </xdr:nvSpPr>
      <xdr:spPr>
        <a:xfrm>
          <a:off x="12544425" y="10620375"/>
          <a:ext cx="666750" cy="238125"/>
        </a:xfrm>
        <a:prstGeom prst="roundRect">
          <a:avLst/>
        </a:prstGeom>
        <a:solidFill>
          <a:srgbClr val="D9D9D9"/>
        </a:solidFill>
        <a:ln w="25400" cmpd="sng">
          <a:solidFill>
            <a:srgbClr val="17375E"/>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&lt;&lt;</a:t>
          </a:r>
          <a:r>
            <a:rPr lang="en-US" cap="none" sz="1100" b="1" i="0" u="none" baseline="0">
              <a:solidFill>
                <a:srgbClr val="000000"/>
              </a:solidFill>
              <a:latin typeface="Calibri"/>
              <a:ea typeface="Calibri"/>
              <a:cs typeface="Calibri"/>
            </a:rPr>
            <a:t> Prev</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O41"/>
  <sheetViews>
    <sheetView showGridLines="0" showRowColHeaders="0" zoomScalePageLayoutView="0" workbookViewId="0" topLeftCell="A1">
      <selection activeCell="D15" sqref="D15"/>
    </sheetView>
  </sheetViews>
  <sheetFormatPr defaultColWidth="9.140625" defaultRowHeight="15"/>
  <cols>
    <col min="1" max="1" width="1.7109375" style="0" customWidth="1"/>
    <col min="2" max="2" width="20.140625" style="0" customWidth="1"/>
    <col min="3" max="3" width="2.140625" style="0" customWidth="1"/>
    <col min="4" max="4" width="62.421875" style="18" customWidth="1"/>
    <col min="5" max="5" width="13.00390625" style="51" customWidth="1"/>
    <col min="6" max="6" width="4.57421875" style="51" customWidth="1"/>
    <col min="7" max="7" width="9.140625" style="51" customWidth="1"/>
    <col min="8" max="8" width="5.00390625" style="51" customWidth="1"/>
    <col min="9" max="9" width="4.140625" style="51" customWidth="1"/>
    <col min="10" max="10" width="9.140625" style="51" customWidth="1"/>
    <col min="11" max="11" width="7.28125" style="51" customWidth="1"/>
    <col min="12" max="13" width="9.140625" style="51" customWidth="1"/>
    <col min="14" max="15" width="9.140625" style="78" customWidth="1"/>
  </cols>
  <sheetData>
    <row r="1" ht="45.75" customHeight="1"/>
    <row r="2" spans="2:4" ht="20.25" customHeight="1">
      <c r="B2" s="165" t="s">
        <v>99</v>
      </c>
      <c r="C2" s="165"/>
      <c r="D2" s="165"/>
    </row>
    <row r="3" spans="2:4" ht="18.75" customHeight="1">
      <c r="B3" s="165" t="s">
        <v>100</v>
      </c>
      <c r="C3" s="165"/>
      <c r="D3" s="165"/>
    </row>
    <row r="5" spans="2:4" ht="23.25" customHeight="1">
      <c r="B5" s="166" t="s">
        <v>101</v>
      </c>
      <c r="C5" s="166"/>
      <c r="D5" s="166"/>
    </row>
    <row r="6" spans="2:4" ht="15">
      <c r="B6" s="167" t="s">
        <v>246</v>
      </c>
      <c r="C6" s="167"/>
      <c r="D6" s="167"/>
    </row>
    <row r="7" ht="15">
      <c r="D7" s="20"/>
    </row>
    <row r="8" ht="15">
      <c r="D8" s="20"/>
    </row>
    <row r="9" ht="15.75" thickBot="1"/>
    <row r="10" spans="2:15" s="19" customFormat="1" ht="15.75">
      <c r="B10" s="25" t="s">
        <v>105</v>
      </c>
      <c r="C10" s="22"/>
      <c r="D10" s="35"/>
      <c r="E10" s="52"/>
      <c r="F10" s="52"/>
      <c r="G10" s="53" t="s">
        <v>146</v>
      </c>
      <c r="H10" s="83" t="s">
        <v>167</v>
      </c>
      <c r="I10" s="53"/>
      <c r="J10" s="53" t="s">
        <v>113</v>
      </c>
      <c r="K10" s="83" t="s">
        <v>169</v>
      </c>
      <c r="L10" s="52" t="s">
        <v>147</v>
      </c>
      <c r="M10" s="54" t="s">
        <v>168</v>
      </c>
      <c r="N10" s="84"/>
      <c r="O10" s="84"/>
    </row>
    <row r="11" spans="2:15" s="19" customFormat="1" ht="15.75">
      <c r="B11" s="26" t="s">
        <v>106</v>
      </c>
      <c r="C11" s="23"/>
      <c r="D11" s="36"/>
      <c r="E11" s="52"/>
      <c r="F11" s="85">
        <f>H11</f>
        <v>1</v>
      </c>
      <c r="G11" s="51" t="s">
        <v>119</v>
      </c>
      <c r="H11" s="86">
        <v>1</v>
      </c>
      <c r="I11" s="87">
        <f>K11</f>
        <v>1</v>
      </c>
      <c r="J11" s="51" t="s">
        <v>116</v>
      </c>
      <c r="K11" s="86">
        <v>1</v>
      </c>
      <c r="L11" s="51" t="s">
        <v>119</v>
      </c>
      <c r="M11" s="54">
        <f>1</f>
        <v>1</v>
      </c>
      <c r="N11" s="84"/>
      <c r="O11" s="84"/>
    </row>
    <row r="12" spans="2:15" s="19" customFormat="1" ht="15.75">
      <c r="B12" s="26" t="s">
        <v>107</v>
      </c>
      <c r="C12" s="23"/>
      <c r="D12" s="36"/>
      <c r="E12" s="52"/>
      <c r="F12" s="85">
        <f aca="true" t="shared" si="0" ref="F12:F37">H12</f>
        <v>2</v>
      </c>
      <c r="G12" s="51" t="s">
        <v>120</v>
      </c>
      <c r="H12" s="86">
        <f>H11+1</f>
        <v>2</v>
      </c>
      <c r="I12" s="87">
        <f>K12</f>
        <v>2</v>
      </c>
      <c r="J12" s="51" t="s">
        <v>117</v>
      </c>
      <c r="K12" s="86">
        <f>K11+1</f>
        <v>2</v>
      </c>
      <c r="L12" s="51" t="s">
        <v>120</v>
      </c>
      <c r="M12" s="54">
        <f>M11+1</f>
        <v>2</v>
      </c>
      <c r="N12" s="84"/>
      <c r="O12" s="84"/>
    </row>
    <row r="13" spans="2:15" s="19" customFormat="1" ht="15.75">
      <c r="B13" s="27" t="s">
        <v>104</v>
      </c>
      <c r="C13" s="23"/>
      <c r="D13" s="36" t="s">
        <v>184</v>
      </c>
      <c r="E13" s="52">
        <f>VLOOKUP(D13,G11:H38,2,FALSE)</f>
        <v>28</v>
      </c>
      <c r="F13" s="85">
        <f t="shared" si="0"/>
        <v>3</v>
      </c>
      <c r="G13" s="51" t="s">
        <v>121</v>
      </c>
      <c r="H13" s="86">
        <f aca="true" t="shared" si="1" ref="H13:H38">H12+1</f>
        <v>3</v>
      </c>
      <c r="I13" s="87">
        <f>K13</f>
        <v>3</v>
      </c>
      <c r="J13" s="51" t="s">
        <v>118</v>
      </c>
      <c r="K13" s="86">
        <f>K12+1</f>
        <v>3</v>
      </c>
      <c r="L13" s="51" t="s">
        <v>121</v>
      </c>
      <c r="M13" s="54">
        <f aca="true" t="shared" si="2" ref="M13:M41">M12+1</f>
        <v>3</v>
      </c>
      <c r="N13" s="84"/>
      <c r="O13" s="84"/>
    </row>
    <row r="14" spans="2:15" s="19" customFormat="1" ht="15.75">
      <c r="B14" s="26" t="s">
        <v>108</v>
      </c>
      <c r="C14" s="23"/>
      <c r="D14" s="36"/>
      <c r="E14" s="52"/>
      <c r="F14" s="85">
        <f t="shared" si="0"/>
        <v>4</v>
      </c>
      <c r="G14" s="51" t="s">
        <v>122</v>
      </c>
      <c r="H14" s="86">
        <f t="shared" si="1"/>
        <v>4</v>
      </c>
      <c r="I14" s="87">
        <f>K14</f>
        <v>4</v>
      </c>
      <c r="J14" s="51" t="s">
        <v>115</v>
      </c>
      <c r="K14" s="86">
        <f>K13+1</f>
        <v>4</v>
      </c>
      <c r="L14" s="51" t="s">
        <v>122</v>
      </c>
      <c r="M14" s="54">
        <f t="shared" si="2"/>
        <v>4</v>
      </c>
      <c r="N14" s="84"/>
      <c r="O14" s="84"/>
    </row>
    <row r="15" spans="2:15" s="19" customFormat="1" ht="15.75">
      <c r="B15" s="27" t="s">
        <v>103</v>
      </c>
      <c r="C15" s="23"/>
      <c r="D15" s="37" t="s">
        <v>116</v>
      </c>
      <c r="E15" s="52">
        <f>VLOOKUP(D15,J11:K14,2,FALSE)</f>
        <v>1</v>
      </c>
      <c r="F15" s="85">
        <f t="shared" si="0"/>
        <v>5</v>
      </c>
      <c r="G15" s="51" t="s">
        <v>123</v>
      </c>
      <c r="H15" s="86">
        <f t="shared" si="1"/>
        <v>5</v>
      </c>
      <c r="I15" s="51"/>
      <c r="J15" s="52"/>
      <c r="K15" s="52"/>
      <c r="L15" s="51" t="s">
        <v>123</v>
      </c>
      <c r="M15" s="54">
        <f t="shared" si="2"/>
        <v>5</v>
      </c>
      <c r="N15" s="84"/>
      <c r="O15" s="84"/>
    </row>
    <row r="16" spans="2:15" s="19" customFormat="1" ht="15.75">
      <c r="B16" s="27" t="s">
        <v>102</v>
      </c>
      <c r="C16" s="23"/>
      <c r="D16" s="38">
        <f ca="1">TODAY()</f>
        <v>40647</v>
      </c>
      <c r="E16" s="54"/>
      <c r="F16" s="85">
        <f t="shared" si="0"/>
        <v>6</v>
      </c>
      <c r="G16" s="51" t="s">
        <v>124</v>
      </c>
      <c r="H16" s="86">
        <f t="shared" si="1"/>
        <v>6</v>
      </c>
      <c r="I16" s="51"/>
      <c r="J16" s="55"/>
      <c r="K16" s="55"/>
      <c r="L16" s="51" t="s">
        <v>124</v>
      </c>
      <c r="M16" s="54">
        <f t="shared" si="2"/>
        <v>6</v>
      </c>
      <c r="N16" s="84"/>
      <c r="O16" s="84"/>
    </row>
    <row r="17" spans="2:15" s="19" customFormat="1" ht="16.5" thickBot="1">
      <c r="B17" s="28" t="s">
        <v>110</v>
      </c>
      <c r="C17" s="24"/>
      <c r="D17" s="106" t="s">
        <v>184</v>
      </c>
      <c r="E17" s="52"/>
      <c r="F17" s="85">
        <f t="shared" si="0"/>
        <v>7</v>
      </c>
      <c r="G17" s="51" t="s">
        <v>125</v>
      </c>
      <c r="H17" s="86">
        <f t="shared" si="1"/>
        <v>7</v>
      </c>
      <c r="I17" s="51"/>
      <c r="J17" s="52"/>
      <c r="K17" s="52"/>
      <c r="L17" s="51" t="s">
        <v>125</v>
      </c>
      <c r="M17" s="54">
        <f t="shared" si="2"/>
        <v>7</v>
      </c>
      <c r="N17" s="84"/>
      <c r="O17" s="84"/>
    </row>
    <row r="18" spans="2:13" ht="15">
      <c r="B18" s="21" t="s">
        <v>109</v>
      </c>
      <c r="F18" s="85">
        <f t="shared" si="0"/>
        <v>8</v>
      </c>
      <c r="G18" s="51" t="s">
        <v>126</v>
      </c>
      <c r="H18" s="86">
        <f t="shared" si="1"/>
        <v>8</v>
      </c>
      <c r="L18" s="51" t="s">
        <v>126</v>
      </c>
      <c r="M18" s="54">
        <f t="shared" si="2"/>
        <v>8</v>
      </c>
    </row>
    <row r="19" spans="6:13" ht="15.75" thickBot="1">
      <c r="F19" s="85">
        <f t="shared" si="0"/>
        <v>9</v>
      </c>
      <c r="G19" s="51" t="s">
        <v>127</v>
      </c>
      <c r="H19" s="86">
        <f t="shared" si="1"/>
        <v>9</v>
      </c>
      <c r="L19" s="51" t="s">
        <v>127</v>
      </c>
      <c r="M19" s="54">
        <f t="shared" si="2"/>
        <v>9</v>
      </c>
    </row>
    <row r="20" spans="2:13" ht="15.75" thickBot="1">
      <c r="B20" s="168" t="s">
        <v>111</v>
      </c>
      <c r="C20" s="169"/>
      <c r="D20" s="170"/>
      <c r="F20" s="85">
        <f t="shared" si="0"/>
        <v>10</v>
      </c>
      <c r="G20" s="51" t="s">
        <v>128</v>
      </c>
      <c r="H20" s="86">
        <f t="shared" si="1"/>
        <v>10</v>
      </c>
      <c r="L20" s="51" t="s">
        <v>128</v>
      </c>
      <c r="M20" s="54">
        <f t="shared" si="2"/>
        <v>10</v>
      </c>
    </row>
    <row r="21" spans="2:13" ht="15">
      <c r="B21" s="156"/>
      <c r="C21" s="157"/>
      <c r="D21" s="158"/>
      <c r="F21" s="85">
        <f t="shared" si="0"/>
        <v>11</v>
      </c>
      <c r="G21" s="51" t="s">
        <v>129</v>
      </c>
      <c r="H21" s="86">
        <f t="shared" si="1"/>
        <v>11</v>
      </c>
      <c r="L21" s="51" t="s">
        <v>129</v>
      </c>
      <c r="M21" s="54">
        <f t="shared" si="2"/>
        <v>11</v>
      </c>
    </row>
    <row r="22" spans="2:13" ht="15">
      <c r="B22" s="159"/>
      <c r="C22" s="160"/>
      <c r="D22" s="161"/>
      <c r="F22" s="85">
        <f t="shared" si="0"/>
        <v>12</v>
      </c>
      <c r="G22" s="51" t="s">
        <v>130</v>
      </c>
      <c r="H22" s="86">
        <f t="shared" si="1"/>
        <v>12</v>
      </c>
      <c r="L22" s="51" t="s">
        <v>130</v>
      </c>
      <c r="M22" s="54">
        <f t="shared" si="2"/>
        <v>12</v>
      </c>
    </row>
    <row r="23" spans="2:13" ht="15">
      <c r="B23" s="159"/>
      <c r="C23" s="160"/>
      <c r="D23" s="161"/>
      <c r="F23" s="85">
        <f t="shared" si="0"/>
        <v>13</v>
      </c>
      <c r="G23" s="51" t="s">
        <v>131</v>
      </c>
      <c r="H23" s="86">
        <f t="shared" si="1"/>
        <v>13</v>
      </c>
      <c r="L23" s="51" t="s">
        <v>148</v>
      </c>
      <c r="M23" s="54">
        <f t="shared" si="2"/>
        <v>13</v>
      </c>
    </row>
    <row r="24" spans="2:13" ht="15">
      <c r="B24" s="159"/>
      <c r="C24" s="160"/>
      <c r="D24" s="161"/>
      <c r="F24" s="85">
        <f t="shared" si="0"/>
        <v>14</v>
      </c>
      <c r="G24" s="51" t="s">
        <v>132</v>
      </c>
      <c r="H24" s="86">
        <f t="shared" si="1"/>
        <v>14</v>
      </c>
      <c r="L24" s="51" t="s">
        <v>149</v>
      </c>
      <c r="M24" s="54">
        <f t="shared" si="2"/>
        <v>14</v>
      </c>
    </row>
    <row r="25" spans="2:13" ht="15">
      <c r="B25" s="159"/>
      <c r="C25" s="160"/>
      <c r="D25" s="161"/>
      <c r="F25" s="85">
        <f t="shared" si="0"/>
        <v>15</v>
      </c>
      <c r="G25" s="51" t="s">
        <v>133</v>
      </c>
      <c r="H25" s="86">
        <f t="shared" si="1"/>
        <v>15</v>
      </c>
      <c r="L25" s="51" t="s">
        <v>132</v>
      </c>
      <c r="M25" s="54">
        <f t="shared" si="2"/>
        <v>15</v>
      </c>
    </row>
    <row r="26" spans="2:13" ht="15">
      <c r="B26" s="159"/>
      <c r="C26" s="160"/>
      <c r="D26" s="161"/>
      <c r="F26" s="85">
        <f t="shared" si="0"/>
        <v>16</v>
      </c>
      <c r="G26" s="51" t="s">
        <v>134</v>
      </c>
      <c r="H26" s="86">
        <f t="shared" si="1"/>
        <v>16</v>
      </c>
      <c r="L26" s="51" t="s">
        <v>133</v>
      </c>
      <c r="M26" s="54">
        <f t="shared" si="2"/>
        <v>16</v>
      </c>
    </row>
    <row r="27" spans="2:13" ht="15">
      <c r="B27" s="159"/>
      <c r="C27" s="160"/>
      <c r="D27" s="161"/>
      <c r="F27" s="85">
        <f t="shared" si="0"/>
        <v>17</v>
      </c>
      <c r="G27" s="51" t="s">
        <v>135</v>
      </c>
      <c r="H27" s="86">
        <f t="shared" si="1"/>
        <v>17</v>
      </c>
      <c r="L27" s="51" t="s">
        <v>150</v>
      </c>
      <c r="M27" s="54">
        <f t="shared" si="2"/>
        <v>17</v>
      </c>
    </row>
    <row r="28" spans="2:13" ht="15">
      <c r="B28" s="159"/>
      <c r="C28" s="160"/>
      <c r="D28" s="161"/>
      <c r="F28" s="85">
        <f t="shared" si="0"/>
        <v>18</v>
      </c>
      <c r="G28" s="51" t="s">
        <v>136</v>
      </c>
      <c r="H28" s="86">
        <f t="shared" si="1"/>
        <v>18</v>
      </c>
      <c r="L28" s="51" t="s">
        <v>134</v>
      </c>
      <c r="M28" s="54">
        <f t="shared" si="2"/>
        <v>18</v>
      </c>
    </row>
    <row r="29" spans="2:13" ht="15">
      <c r="B29" s="159"/>
      <c r="C29" s="160"/>
      <c r="D29" s="161"/>
      <c r="F29" s="85">
        <f t="shared" si="0"/>
        <v>19</v>
      </c>
      <c r="G29" s="51" t="s">
        <v>137</v>
      </c>
      <c r="H29" s="86">
        <f t="shared" si="1"/>
        <v>19</v>
      </c>
      <c r="L29" s="51" t="s">
        <v>135</v>
      </c>
      <c r="M29" s="54">
        <f t="shared" si="2"/>
        <v>19</v>
      </c>
    </row>
    <row r="30" spans="2:13" ht="15.75" thickBot="1">
      <c r="B30" s="162"/>
      <c r="C30" s="163"/>
      <c r="D30" s="164"/>
      <c r="F30" s="85">
        <f t="shared" si="0"/>
        <v>20</v>
      </c>
      <c r="G30" s="51" t="s">
        <v>138</v>
      </c>
      <c r="H30" s="86">
        <f t="shared" si="1"/>
        <v>20</v>
      </c>
      <c r="L30" s="51" t="s">
        <v>136</v>
      </c>
      <c r="M30" s="54">
        <f t="shared" si="2"/>
        <v>20</v>
      </c>
    </row>
    <row r="31" spans="6:13" ht="15">
      <c r="F31" s="85">
        <f t="shared" si="0"/>
        <v>21</v>
      </c>
      <c r="G31" s="51" t="s">
        <v>139</v>
      </c>
      <c r="H31" s="86">
        <f t="shared" si="1"/>
        <v>21</v>
      </c>
      <c r="L31" s="51" t="s">
        <v>151</v>
      </c>
      <c r="M31" s="54">
        <f t="shared" si="2"/>
        <v>21</v>
      </c>
    </row>
    <row r="32" spans="6:13" ht="15">
      <c r="F32" s="85">
        <f t="shared" si="0"/>
        <v>22</v>
      </c>
      <c r="G32" s="51" t="s">
        <v>140</v>
      </c>
      <c r="H32" s="86">
        <f t="shared" si="1"/>
        <v>22</v>
      </c>
      <c r="L32" s="51" t="s">
        <v>152</v>
      </c>
      <c r="M32" s="54">
        <f t="shared" si="2"/>
        <v>22</v>
      </c>
    </row>
    <row r="33" spans="6:13" ht="15">
      <c r="F33" s="85">
        <f t="shared" si="0"/>
        <v>23</v>
      </c>
      <c r="G33" s="51" t="s">
        <v>141</v>
      </c>
      <c r="H33" s="86">
        <f t="shared" si="1"/>
        <v>23</v>
      </c>
      <c r="L33" s="51" t="s">
        <v>138</v>
      </c>
      <c r="M33" s="54">
        <f t="shared" si="2"/>
        <v>23</v>
      </c>
    </row>
    <row r="34" spans="6:13" ht="15">
      <c r="F34" s="85">
        <f t="shared" si="0"/>
        <v>24</v>
      </c>
      <c r="G34" s="51" t="s">
        <v>142</v>
      </c>
      <c r="H34" s="86">
        <f t="shared" si="1"/>
        <v>24</v>
      </c>
      <c r="L34" s="51" t="s">
        <v>139</v>
      </c>
      <c r="M34" s="54">
        <f t="shared" si="2"/>
        <v>24</v>
      </c>
    </row>
    <row r="35" spans="6:13" ht="15">
      <c r="F35" s="85">
        <f t="shared" si="0"/>
        <v>25</v>
      </c>
      <c r="G35" s="51" t="s">
        <v>143</v>
      </c>
      <c r="H35" s="86">
        <f t="shared" si="1"/>
        <v>25</v>
      </c>
      <c r="L35" s="51" t="s">
        <v>140</v>
      </c>
      <c r="M35" s="54">
        <f t="shared" si="2"/>
        <v>25</v>
      </c>
    </row>
    <row r="36" spans="6:13" ht="15">
      <c r="F36" s="85">
        <f t="shared" si="0"/>
        <v>26</v>
      </c>
      <c r="G36" s="51" t="s">
        <v>144</v>
      </c>
      <c r="H36" s="86">
        <f t="shared" si="1"/>
        <v>26</v>
      </c>
      <c r="L36" s="51" t="s">
        <v>141</v>
      </c>
      <c r="M36" s="54">
        <f t="shared" si="2"/>
        <v>26</v>
      </c>
    </row>
    <row r="37" spans="6:13" ht="15">
      <c r="F37" s="85">
        <f t="shared" si="0"/>
        <v>27</v>
      </c>
      <c r="G37" s="51" t="s">
        <v>145</v>
      </c>
      <c r="H37" s="86">
        <f t="shared" si="1"/>
        <v>27</v>
      </c>
      <c r="L37" s="51" t="s">
        <v>142</v>
      </c>
      <c r="M37" s="54">
        <f t="shared" si="2"/>
        <v>27</v>
      </c>
    </row>
    <row r="38" spans="6:13" ht="15">
      <c r="F38" s="51">
        <v>28</v>
      </c>
      <c r="G38" s="51" t="s">
        <v>184</v>
      </c>
      <c r="H38" s="86">
        <f t="shared" si="1"/>
        <v>28</v>
      </c>
      <c r="L38" s="51" t="s">
        <v>143</v>
      </c>
      <c r="M38" s="54">
        <f t="shared" si="2"/>
        <v>28</v>
      </c>
    </row>
    <row r="39" spans="12:13" ht="15">
      <c r="L39" s="51" t="s">
        <v>144</v>
      </c>
      <c r="M39" s="54">
        <f t="shared" si="2"/>
        <v>29</v>
      </c>
    </row>
    <row r="40" spans="12:13" ht="15">
      <c r="L40" s="51" t="s">
        <v>153</v>
      </c>
      <c r="M40" s="54">
        <f t="shared" si="2"/>
        <v>30</v>
      </c>
    </row>
    <row r="41" spans="12:13" ht="15">
      <c r="L41" s="51" t="s">
        <v>145</v>
      </c>
      <c r="M41" s="54">
        <f t="shared" si="2"/>
        <v>31</v>
      </c>
    </row>
  </sheetData>
  <sheetProtection password="C764" sheet="1" objects="1" scenarios="1" selectLockedCells="1"/>
  <mergeCells count="6">
    <mergeCell ref="B21:D30"/>
    <mergeCell ref="B2:D2"/>
    <mergeCell ref="B3:D3"/>
    <mergeCell ref="B5:D5"/>
    <mergeCell ref="B6:D6"/>
    <mergeCell ref="B20:D20"/>
  </mergeCells>
  <dataValidations count="2">
    <dataValidation type="list" allowBlank="1" showInputMessage="1" showErrorMessage="1" sqref="D15">
      <formula1>$J$11:$J$14</formula1>
    </dataValidation>
    <dataValidation type="list" allowBlank="1" showInputMessage="1" showErrorMessage="1" sqref="D13">
      <formula1>$G$11:$G$38</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X23"/>
  <sheetViews>
    <sheetView showGridLines="0" showRowColHeaders="0" zoomScale="80" zoomScaleNormal="80" zoomScalePageLayoutView="0" workbookViewId="0" topLeftCell="A1">
      <pane xSplit="7" ySplit="3" topLeftCell="H13" activePane="bottomRight" state="frozen"/>
      <selection pane="topLeft" activeCell="P3" sqref="P3"/>
      <selection pane="topRight" activeCell="P3" sqref="P3"/>
      <selection pane="bottomLeft" activeCell="P3" sqref="P3"/>
      <selection pane="bottomRight" activeCell="F4" sqref="F4"/>
    </sheetView>
  </sheetViews>
  <sheetFormatPr defaultColWidth="31.8515625" defaultRowHeight="15"/>
  <cols>
    <col min="1" max="1" width="1.7109375" style="29" customWidth="1"/>
    <col min="2" max="2" width="8.421875" style="14" customWidth="1"/>
    <col min="3" max="3" width="10.28125" style="9" customWidth="1"/>
    <col min="4" max="4" width="14.140625" style="9" customWidth="1"/>
    <col min="5" max="5" width="34.28125" style="1" customWidth="1"/>
    <col min="6" max="6" width="9.140625" style="9" customWidth="1"/>
    <col min="7" max="7" width="0.42578125" style="9" customWidth="1"/>
    <col min="8" max="15" width="31.8515625" style="1" customWidth="1"/>
    <col min="16" max="16" width="31.8515625" style="29" customWidth="1"/>
    <col min="17" max="17" width="31.8515625" style="56" customWidth="1"/>
    <col min="18" max="18" width="4.8515625" style="57" customWidth="1"/>
    <col min="19" max="19" width="4.28125" style="57" customWidth="1"/>
    <col min="20" max="20" width="4.57421875" style="57" customWidth="1"/>
    <col min="21" max="21" width="4.7109375" style="57" customWidth="1"/>
    <col min="22" max="22" width="4.57421875" style="57" customWidth="1"/>
    <col min="23" max="23" width="9.140625" style="29" customWidth="1"/>
    <col min="24" max="24" width="31.8515625" style="29" customWidth="1"/>
    <col min="25" max="16384" width="31.8515625" style="1" customWidth="1"/>
  </cols>
  <sheetData>
    <row r="1" ht="54.75" customHeight="1" thickBot="1">
      <c r="D1" s="30" t="s">
        <v>114</v>
      </c>
    </row>
    <row r="2" spans="4:21" ht="23.25" customHeight="1" thickBot="1">
      <c r="D2" s="30"/>
      <c r="H2" s="174" t="s">
        <v>163</v>
      </c>
      <c r="I2" s="175"/>
      <c r="J2" s="175"/>
      <c r="K2" s="175"/>
      <c r="L2" s="176"/>
      <c r="U2" s="57">
        <f>Identification!E13</f>
        <v>28</v>
      </c>
    </row>
    <row r="3" spans="1:24" s="2" customFormat="1" ht="38.25" customHeight="1" thickBot="1">
      <c r="A3" s="31"/>
      <c r="B3" s="146">
        <f>IF('Activity Maturity'!U3=1,1,0)</f>
        <v>1</v>
      </c>
      <c r="C3" s="4" t="s">
        <v>97</v>
      </c>
      <c r="D3" s="5" t="s">
        <v>1</v>
      </c>
      <c r="E3" s="3" t="s">
        <v>2</v>
      </c>
      <c r="F3" s="177" t="s">
        <v>112</v>
      </c>
      <c r="G3" s="178"/>
      <c r="H3" s="43" t="s">
        <v>161</v>
      </c>
      <c r="I3" s="42" t="s">
        <v>162</v>
      </c>
      <c r="J3" s="3" t="s">
        <v>164</v>
      </c>
      <c r="K3" s="3" t="s">
        <v>165</v>
      </c>
      <c r="L3" s="32" t="s">
        <v>166</v>
      </c>
      <c r="M3" s="39"/>
      <c r="N3" s="39"/>
      <c r="O3" s="39"/>
      <c r="P3" s="58"/>
      <c r="Q3" s="64" t="s">
        <v>160</v>
      </c>
      <c r="R3" s="57" t="s">
        <v>157</v>
      </c>
      <c r="S3" s="57" t="s">
        <v>158</v>
      </c>
      <c r="T3" s="57" t="s">
        <v>159</v>
      </c>
      <c r="U3" s="57">
        <f>Identification!E15</f>
        <v>1</v>
      </c>
      <c r="V3" s="57"/>
      <c r="W3" s="59" t="s">
        <v>112</v>
      </c>
      <c r="X3" s="31"/>
    </row>
    <row r="4" spans="2:23" ht="136.5" customHeight="1" thickBot="1">
      <c r="B4" s="171" t="s">
        <v>154</v>
      </c>
      <c r="C4" s="33" t="s">
        <v>0</v>
      </c>
      <c r="D4" s="6" t="s">
        <v>3</v>
      </c>
      <c r="E4" s="10" t="s">
        <v>84</v>
      </c>
      <c r="F4" s="44">
        <v>1.5</v>
      </c>
      <c r="G4" s="140"/>
      <c r="H4" s="141" t="str">
        <f>IF($B$3=1,'Maturity Levels'!C4,'Maturity Levels'!C23)</f>
        <v>Sporadic and ad-hoc account is taken of legal decisions and requirements, but no clear NRM policy is documented. Strategic goals and objectives are not set. Key stakeholders are not identified.</v>
      </c>
      <c r="I4" s="10" t="str">
        <f>IF($B$3=1,'Maturity Levels'!D4,'Maturity Levels'!D23)</f>
        <v>Awareness of the need to take into account political and legal decisions and requirements leads to some NRM policy making. Some strategic goals set but these are inconsistent and ad-hoc. Some key stakeholders have been identified but are not co-ordinated. </v>
      </c>
      <c r="J4" s="10" t="str">
        <f>IF($B$3=1,'Maturity Levels'!E4,'Maturity Levels'!E23)</f>
        <v>Political and legal decisions and requirements are documented and co-ordinated to create NRM policies, but these are not fully communicated or coordinated with current activities. Strategic goals are set but are not consistently applied or monitored. All key stakeholders are identified, but are not co-ordinated.</v>
      </c>
      <c r="K4" s="10" t="str">
        <f>IF($B$3=1,'Maturity Levels'!F4,'Maturity Levels'!F23)</f>
        <v>Political and legal decisions and requirements and the current status and effectiveness of NRM activities are fully taken into account when setting documented and communicated NRM policies. Strategic goals are set and consistently applied and continuous improvement is emerging. Key stakeholders are identified and co-ordinated.</v>
      </c>
      <c r="L4" s="11" t="str">
        <f>IF($B$3=1,'Maturity Levels'!G4,'Maturity Levels'!G23)</f>
        <v>There is a proactive and forward-looking approach to ensuring that political and legal decisions and requirements are related to NRM policy effectiveness and activities, and that these are fully documented. Strategic goals are fully integrated, monitored and measured to ensure their effective achievement. Proactive identification and continuous update of key players.</v>
      </c>
      <c r="M4" s="40"/>
      <c r="N4" s="40"/>
      <c r="O4" s="40"/>
      <c r="P4" s="60"/>
      <c r="Q4" s="61" t="str">
        <f>CONCATENATE(C4,": ",D4)</f>
        <v>A1: Set the Vision</v>
      </c>
      <c r="R4" s="57">
        <f>F4</f>
        <v>1.5</v>
      </c>
      <c r="S4" s="57">
        <v>0</v>
      </c>
      <c r="T4" s="57">
        <v>0</v>
      </c>
      <c r="U4" s="57">
        <f>F4</f>
        <v>1.5</v>
      </c>
      <c r="W4" s="62">
        <v>1</v>
      </c>
    </row>
    <row r="5" spans="2:23" ht="173.25" customHeight="1" thickBot="1">
      <c r="B5" s="172"/>
      <c r="C5" s="34" t="s">
        <v>4</v>
      </c>
      <c r="D5" s="7" t="s">
        <v>15</v>
      </c>
      <c r="E5" s="114" t="s">
        <v>32</v>
      </c>
      <c r="F5" s="44">
        <v>2.5</v>
      </c>
      <c r="G5" s="140"/>
      <c r="H5" s="145" t="str">
        <f>IF($B$3=1,'Maturity Levels'!C5,'Maturity Levels'!C24)</f>
        <v>Sporadic and ad-hoc notice is taken of political market and security requirements, but there is no formal and documented definition of key roles and responsibilities. Tasks in relation to NRM are assigned on an ad-hoc basis and there is no coordination between groups of stakeholders. Communication takes place sporadically, if at all and there is no mechanism for checking the effectiveness of activities by key players.</v>
      </c>
      <c r="I5" s="12" t="str">
        <f>IF($B$3=1,'Maturity Levels'!D5,'Maturity Levels'!D24)</f>
        <v>Some notice is taken of the political, market and security requirements and this leads to informal responsibility for NRM actions being taken by individuals. Individuals are aware of their tasks in relation to NRM, but these are not consistently documented or communicated. Some communication and coordination takes place between groups, but this is not fully documented. Note is taken of activities, but this is not formal or consistent.</v>
      </c>
      <c r="J5" s="12" t="str">
        <f>IF($B$3=1,'Maturity Levels'!E5,'Maturity Levels'!E24)</f>
        <v>Political, market and security requirements are used to define NRM roles and responsibilities, but individuals are not given full authority to act. Activities and tasks are formally defined for key responsibilities, but activities are not fully coordinated. Communication channels have been implemented, but these are not used consistently. Performance measures for activities have been formally defined, but these are applied inconsistently and not always used.</v>
      </c>
      <c r="K5" s="12" t="str">
        <f>IF($B$3=1,'Maturity Levels'!F5,'Maturity Levels'!F24)</f>
        <v>Political, market and security requirements are used to ensure that appropriate key NRM roles and responsibilities are fully identified and that individuals are fully empowered to take effective action. Activities and tasks in relation to NRM are fully identified and defined and are effectively coordinated. Communication channels are well understood and consistently used. Defined performance measures are used to ensure that NRM activities appropriate to the defined roles are effectively carried out.</v>
      </c>
      <c r="L5" s="13" t="str">
        <f>IF($B$3=1,'Maturity Levels'!G5,'Maturity Levels'!G24)</f>
        <v>There is a proactive and forward-looking approach to gathering political, market and security requirements for NRM, ensuring that roles and responsibilities for key stakeholders are continuously updated. Timely and effective identification of new and updated activities and tasks takes place where appropriate and these are fully communicated to well-coordinated groups of key stakeholders. Performance of responsibilities is continuously measured and performance improvement is a way of life.</v>
      </c>
      <c r="M5" s="40"/>
      <c r="N5" s="40"/>
      <c r="O5" s="40"/>
      <c r="P5" s="60"/>
      <c r="Q5" s="61" t="str">
        <f aca="true" t="shared" si="0" ref="Q5:Q15">CONCATENATE(C5,": ",D5)</f>
        <v>A2: Establish NRM Organisation</v>
      </c>
      <c r="R5" s="57">
        <f>F5</f>
        <v>2.5</v>
      </c>
      <c r="S5" s="57">
        <v>0</v>
      </c>
      <c r="T5" s="57">
        <v>0</v>
      </c>
      <c r="U5" s="57">
        <f aca="true" t="shared" si="1" ref="U5:U15">F5</f>
        <v>2.5</v>
      </c>
      <c r="W5" s="62">
        <f>W4+0.5</f>
        <v>1.5</v>
      </c>
    </row>
    <row r="6" spans="2:23" ht="162" customHeight="1" thickBot="1">
      <c r="B6" s="171" t="s">
        <v>155</v>
      </c>
      <c r="C6" s="34" t="s">
        <v>5</v>
      </c>
      <c r="D6" s="7" t="s">
        <v>16</v>
      </c>
      <c r="E6" s="113" t="s">
        <v>50</v>
      </c>
      <c r="F6" s="44">
        <v>2.5</v>
      </c>
      <c r="G6" s="140">
        <v>2.5</v>
      </c>
      <c r="H6" s="141" t="str">
        <f>IF($B$3=1,'Maturity Levels'!C6,'Maturity Levels'!C25)</f>
        <v>Support for NRM activities is sporadic and ad-hoc. There is no attempt to align activities with national policies, strategic goals and key stakeholders and no account is taken of political, market or security considerations. Regulation of NRM activities is not performed and NRM information is not shared.</v>
      </c>
      <c r="I6" s="10" t="str">
        <f>IF($B$3=1,'Maturity Levels'!D6,'Maturity Levels'!D25)</f>
        <v>Some informal support is provided for NRM activities. Informal attempts are made to align activities with national policies, strategic goals and key stakeholders and some account is taken of political, market and security considerations. Regulation of NRM activites is informal and ad-hoc and information is shared only sporadically.</v>
      </c>
      <c r="J6" s="10" t="str">
        <f>IF($B$3=1,'Maturity Levels'!E6,'Maturity Levels'!E25)</f>
        <v>There is clear support for NRM activities, but this is not always fully adequate. Support is aligned with national policies, strategic goals and key stakeholders, and account is taken of political, market and security considerations; but this is not always consistent. There is formal regulation of NRM activities, but this is not always fully communicated. Information sharing takes place but is not consistent.</v>
      </c>
      <c r="K6" s="10" t="str">
        <f>IF($B$3=1,'Maturity Levels'!F6,'Maturity Levels'!F25)</f>
        <v>Full, clear and adequate support is given to all NRM activities. Support is fully aligned to national policies and strategic goals and political, market and security issues are always taken into full consideration. NRM activities are fully regulated within a clear framework, which is communicated to all stakeholders. NRM information is fully and effectively shared.</v>
      </c>
      <c r="L6" s="11" t="str">
        <f>IF($B$3=1,'Maturity Levels'!G6,'Maturity Levels'!G25)</f>
        <v>Full clear and adequate support for all NRM activities is continuously adjusted to proactively meet changes in national policies, strategic goals and key stakeholders, as well as significant political, market and security developments. The regulatory framework for NRM activities is subject to continuous improvement as a result of effective communication with and between stakeholders. NRM information sharing is effective and monitored to ensure its ongoing value.</v>
      </c>
      <c r="M6" s="40"/>
      <c r="N6" s="40"/>
      <c r="O6" s="40"/>
      <c r="P6" s="60"/>
      <c r="Q6" s="61" t="str">
        <f t="shared" si="0"/>
        <v>A3: Support and regulate</v>
      </c>
      <c r="R6" s="57">
        <v>0</v>
      </c>
      <c r="S6" s="57">
        <f aca="true" t="shared" si="2" ref="S6:S11">F6</f>
        <v>2.5</v>
      </c>
      <c r="T6" s="57">
        <v>0</v>
      </c>
      <c r="U6" s="57">
        <f t="shared" si="1"/>
        <v>2.5</v>
      </c>
      <c r="W6" s="62">
        <f aca="true" t="shared" si="3" ref="W6:W12">W5+0.5</f>
        <v>2</v>
      </c>
    </row>
    <row r="7" spans="2:23" ht="140.25" customHeight="1" thickBot="1">
      <c r="B7" s="173"/>
      <c r="C7" s="34" t="s">
        <v>6</v>
      </c>
      <c r="D7" s="8" t="s">
        <v>17</v>
      </c>
      <c r="E7" s="12" t="s">
        <v>56</v>
      </c>
      <c r="F7" s="44">
        <v>1.5</v>
      </c>
      <c r="G7" s="140"/>
      <c r="H7" s="141" t="str">
        <f>IF($B$3=1,'Maturity Levels'!C7,'Maturity Levels'!C26)</f>
        <v>Awareness raising is sporadic and ad-hoc and little account is taken of national policies and goals. NRM participants and target groups are not clearly identified. There is no monitoring and measurement of the effectiveness of training and education.</v>
      </c>
      <c r="I7" s="10" t="str">
        <f>IF($B$3=1,'Maturity Levels'!D7,'Maturity Levels'!D26)</f>
        <v>Some awareness raising material and programmes are produced in response to national policies and goals. These are delivered to some NRM participants and groups on an informal basis. The effectiveness of training and education is measured inconsistently and sporadically.</v>
      </c>
      <c r="J7" s="10" t="str">
        <f>IF($B$3=1,'Maturity Levels'!E7,'Maturity Levels'!E26)</f>
        <v>Clear awareness raising training and education programmes have been put in place in response to national policies and goals. However, the material these produce is not always fully supported. Appropriate NRM participants and target groups have been identified, but delivery of programmes is not always consistent. Monitoring and measurement of effectivess takes place, but lessons are not always learned.</v>
      </c>
      <c r="K7" s="10" t="str">
        <f>IF($B$3=1,'Maturity Levels'!F7,'Maturity Levels'!F26)</f>
        <v>Fully supported awareness raising education and training courses have been implemented to deliver clear and effective material to appropriate NRM participants and  target groups in a consistent manner. The effectiveness of the training and education courses is monitored and measured and lessons are learned and incorporated into courses.</v>
      </c>
      <c r="L7" s="11" t="str">
        <f>IF($B$3=1,'Maturity Levels'!G7,'Maturity Levels'!G26)</f>
        <v>Fully supported awareness raising and education courses are proactively and continuously adjusted to deliver optimum material to appropriately identified target groups of NRM participants as and when required. Monitoring and measurement of the value and effectiveness of awareness raising is continuous and improvement in the training and education courses takes place as soon as it is required.</v>
      </c>
      <c r="M7" s="40"/>
      <c r="N7" s="40"/>
      <c r="O7" s="40"/>
      <c r="P7" s="60"/>
      <c r="Q7" s="61" t="str">
        <f t="shared" si="0"/>
        <v>A4: Promote Awareness</v>
      </c>
      <c r="R7" s="57">
        <v>0</v>
      </c>
      <c r="S7" s="57">
        <f t="shared" si="2"/>
        <v>1.5</v>
      </c>
      <c r="T7" s="57">
        <v>0</v>
      </c>
      <c r="U7" s="57">
        <f t="shared" si="1"/>
        <v>1.5</v>
      </c>
      <c r="W7" s="62">
        <f t="shared" si="3"/>
        <v>2.5</v>
      </c>
    </row>
    <row r="8" spans="2:23" ht="149.25" customHeight="1" thickBot="1">
      <c r="B8" s="173"/>
      <c r="C8" s="34" t="s">
        <v>7</v>
      </c>
      <c r="D8" s="8" t="s">
        <v>18</v>
      </c>
      <c r="E8" s="12" t="s">
        <v>35</v>
      </c>
      <c r="F8" s="44">
        <v>1.5</v>
      </c>
      <c r="G8" s="140"/>
      <c r="H8" s="141" t="str">
        <f>IF($B$3=1,'Maturity Levels'!C8,'Maturity Levels'!C27)</f>
        <v>Information gathering about technical risks and their mitigation and management is sporadic and ad-hoc. The information is received informally from organisations when they chose to give it. No formal data aggregation or analysis takes place and sharing of statistical or other risk-related information takes place informally, if at all.</v>
      </c>
      <c r="I8" s="10" t="str">
        <f>IF($B$3=1,'Maturity Levels'!D8,'Maturity Levels'!D27)</f>
        <v>Some information about technical risks, their mitigation and management is gathered from a few identified stakeholder organisations. Information is aggregated and analysed sporadically and dissemination of statistical data and sharing of risk-related information takes place occasionally. </v>
      </c>
      <c r="J8" s="10" t="str">
        <f>IF($B$3=1,'Maturity Levels'!E8,'Maturity Levels'!E27)</f>
        <v>Mechanisms are in place to gather information about technical risks, their mitigation and management, from clearly identified stakeholders. However, these are not always fully supported by participating organisations. Available information is aggregated and analysed according to a clear schedule and there is some structured dissemination of statistical and risk-related information </v>
      </c>
      <c r="K8" s="10" t="str">
        <f>IF($B$3=1,'Maturity Levels'!F8,'Maturity Levels'!F27)</f>
        <v>All appropriate stakeholder organisations fully participate in the sharing of information about technical risks, their mitigation and management. The information is frequently aggregated and analysed and clear and timely statistical reports are produced. Effective and timely risk-related information is shared with appropriate organisations.</v>
      </c>
      <c r="L8" s="11" t="str">
        <f>IF($B$3=1,'Maturity Levels'!G8,'Maturity Levels'!G27)</f>
        <v>All stakeholder organisations proactively participate in the delivery of timely and relevant information about technical risks, their mitigation and management. The information is continuously aggregated, analysed in relation to all other factors of relevance and frequent national statistical reports are produced. Risk-related information is shared continuously between all participating stakeholders in order to ensure timely and effective risk management.</v>
      </c>
      <c r="M8" s="40"/>
      <c r="N8" s="40"/>
      <c r="O8" s="40"/>
      <c r="P8" s="60"/>
      <c r="Q8" s="61" t="str">
        <f t="shared" si="0"/>
        <v>A5: Provide necessary information</v>
      </c>
      <c r="R8" s="57">
        <v>0</v>
      </c>
      <c r="S8" s="57">
        <f t="shared" si="2"/>
        <v>1.5</v>
      </c>
      <c r="T8" s="57">
        <v>0</v>
      </c>
      <c r="U8" s="57">
        <f t="shared" si="1"/>
        <v>1.5</v>
      </c>
      <c r="W8" s="62">
        <f t="shared" si="3"/>
        <v>3</v>
      </c>
    </row>
    <row r="9" spans="2:23" ht="180" customHeight="1" thickBot="1">
      <c r="B9" s="173"/>
      <c r="C9" s="34" t="s">
        <v>8</v>
      </c>
      <c r="D9" s="8" t="s">
        <v>98</v>
      </c>
      <c r="E9" s="12" t="s">
        <v>62</v>
      </c>
      <c r="F9" s="44">
        <v>2.5</v>
      </c>
      <c r="G9" s="140"/>
      <c r="H9" s="141" t="str">
        <f>IF($B$3=1,'Maturity Levels'!C9,'Maturity Levels'!C28)</f>
        <v>Information gathering about risk management preparedness best practices and standards is sporadic and ad-hoc. No consistent evaluation takes place and existing methods are updated sporadically, if at all. Information dissemination to ad-hoc recipients takes place inconsistently and informally, if at all.</v>
      </c>
      <c r="I9" s="10" t="str">
        <f>IF($B$3=1,'Maturity Levels'!D9,'Maturity Levels'!D28)</f>
        <v>Some information is gathered about improvements to standards and best practices related to risk management preparedness and these are evaluated for their relevance to NRM methods. However, evaluation is inconsistent and informal and does not automatically result in updates to existing methods. Dissemination of information to some identified key players takes place, but this is not timely or coordinated.</v>
      </c>
      <c r="J9" s="10" t="str">
        <f>IF($B$3=1,'Maturity Levels'!E9,'Maturity Levels'!E28)</f>
        <v>Information is regularly gathered about improvements to standards and best practices related to risk management preparedness. Evaluation is performed and existing NRM methods are updated as necessary. Key players are identified and information is disseminated regularly, but not necessarily in a timely or effective manner.</v>
      </c>
      <c r="K9" s="10" t="str">
        <f>IF($B$3=1,'Maturity Levels'!F9,'Maturity Levels'!F28)</f>
        <v>Fully documented and formal methods are used to gather information about improvements to standards and best practices related risk management preparedness. Evaluation is performed on the gathered information and formal mechanisms are in place to updated existing NRM methods as a result. Information about new standards, best practices and updated NRM methods is disseminated to all key players in a timely and effective manner.</v>
      </c>
      <c r="L9" s="11" t="str">
        <f>IF($B$3=1,'Maturity Levels'!G9,'Maturity Levels'!G28)</f>
        <v>Proactive and forward-looking measures are taken to encourage the improvement of best practices and standards relating to risk management preparedness and information is gathered. Evaluation is performed and existing methods are fully and effectively updated. Key players are continuously updated and information about the new best practices, standards and methods is rapidly disseminated to them in a timely and effective manner. Feedback is gathered to ensure that the best practices, standards and methods are appropriately and effectively deployed.</v>
      </c>
      <c r="M9" s="40"/>
      <c r="N9" s="40"/>
      <c r="O9" s="40"/>
      <c r="P9" s="60"/>
      <c r="Q9" s="61" t="str">
        <f t="shared" si="0"/>
        <v>A6: Use of NRM standards</v>
      </c>
      <c r="R9" s="57">
        <v>0</v>
      </c>
      <c r="S9" s="57">
        <f t="shared" si="2"/>
        <v>2.5</v>
      </c>
      <c r="T9" s="57">
        <v>0</v>
      </c>
      <c r="U9" s="57">
        <f t="shared" si="1"/>
        <v>2.5</v>
      </c>
      <c r="W9" s="62">
        <f t="shared" si="3"/>
        <v>3.5</v>
      </c>
    </row>
    <row r="10" spans="2:23" ht="150.75" customHeight="1" thickBot="1">
      <c r="B10" s="173"/>
      <c r="C10" s="34" t="s">
        <v>9</v>
      </c>
      <c r="D10" s="8" t="s">
        <v>19</v>
      </c>
      <c r="E10" s="12" t="s">
        <v>43</v>
      </c>
      <c r="F10" s="44">
        <v>1.5</v>
      </c>
      <c r="G10" s="140"/>
      <c r="H10" s="141" t="str">
        <f>IF($B$3=1,'Maturity Levels'!C10,'Maturity Levels'!C29)</f>
        <v>Information about inter- and intra-sectoral interdependencies is sporadic and ad-hoc. There is little or no evaluation of these and appropriate responses are not formally determined. There is little or no dissemination of information about interdependencies and exercises to test these are not carried out.</v>
      </c>
      <c r="I10" s="10" t="str">
        <f>IF($B$3=1,'Maturity Levels'!D10,'Maturity Levels'!D29)</f>
        <v>Some information about inter-and intra-sectoral dependencies is gathered, but not necessarily fully documented. Appropriate responses to these interdependencies are determined informally and are communicated in an ad-hoc way to som of the key players. Exercises may be carried out, but these are sporadic and not fully coordinated.</v>
      </c>
      <c r="J10" s="10" t="str">
        <f>IF($B$3=1,'Maturity Levels'!E10,'Maturity Levels'!E29)</f>
        <v>Information about inter- and intra-sectoral dependencies is gathered and documented. Some formal evaluation and determination of responses takes place and communication with key players takes place. Excercises to test the responses are carried out, but these are not fully coordinated and not all key players are always involved.</v>
      </c>
      <c r="K10" s="10" t="str">
        <f>IF($B$3=1,'Maturity Levels'!F10,'Maturity Levels'!F29)</f>
        <v>Inter- and intra-sectoral interdependencies between all key players are identified and fully documented. Formal methods are used to analyse and evaluate these and to determine appropriate responses. Responses are disseminated to all key players and national exercises are carried out to teatinter- and intra-sectoral collaboration.</v>
      </c>
      <c r="L10" s="11" t="str">
        <f>IF($B$3=1,'Maturity Levels'!G10,'Maturity Levels'!G29)</f>
        <v>Proactive determination of inter- and intra-sectoral interdependencies is carried out as political, market and security conditions change. Formal methods are used to analyse and evaluate these and to determine appropriate responses, especially shared risk management. Proactive dissemination of collaboration advice and responses takes place and these are tested in a timely and effective way through fully coordinated national exercises.</v>
      </c>
      <c r="M10" s="40"/>
      <c r="N10" s="40"/>
      <c r="O10" s="40"/>
      <c r="P10" s="60"/>
      <c r="Q10" s="61" t="str">
        <f t="shared" si="0"/>
        <v>A7: Foster collaboration</v>
      </c>
      <c r="R10" s="57">
        <v>0</v>
      </c>
      <c r="S10" s="57">
        <f t="shared" si="2"/>
        <v>1.5</v>
      </c>
      <c r="T10" s="57">
        <v>0</v>
      </c>
      <c r="U10" s="57">
        <f t="shared" si="1"/>
        <v>1.5</v>
      </c>
      <c r="W10" s="62">
        <f t="shared" si="3"/>
        <v>4</v>
      </c>
    </row>
    <row r="11" spans="2:23" ht="139.5" customHeight="1" thickBot="1">
      <c r="B11" s="172"/>
      <c r="C11" s="34" t="s">
        <v>10</v>
      </c>
      <c r="D11" s="8" t="s">
        <v>20</v>
      </c>
      <c r="E11" s="12" t="s">
        <v>66</v>
      </c>
      <c r="F11" s="44">
        <v>1.5</v>
      </c>
      <c r="G11" s="140"/>
      <c r="H11" s="141" t="str">
        <f>IF($B$3=1,'Maturity Levels'!C11,'Maturity Levels'!C30)</f>
        <v>Collection of information about the occurrence of NRM related events is sporadic and ad-hoc. Performance indicators for NRM are not set. Little or no assessment is made of NRM performance and no proposals are made to adapt NRM methods and activities.</v>
      </c>
      <c r="I11" s="10" t="str">
        <f>IF($B$3=1,'Maturity Levels'!D11,'Maturity Levels'!D30)</f>
        <v>Some monitoring and collection of information about NRM related events takes place. Some informal performance indicators are set and reports about events may be analysed in relation to these. Informal proposals may be made to adapt and improve NRM methods and activities.</v>
      </c>
      <c r="J11" s="10" t="str">
        <f>IF($B$3=1,'Maturity Levels'!E11,'Maturity Levels'!E30)</f>
        <v>Monitoring of NRM-related events takes place with some key stakeholders. Formal performance indicators have been set, but event reports are not always collated and analysed in relation to these. Where collation and analysis occurs, NRM effectiveness is assessed and, where appropriate, proposals may be made to adapt and improve NRM methods and activities.</v>
      </c>
      <c r="K11" s="10" t="str">
        <f>IF($B$3=1,'Maturity Levels'!F11,'Maturity Levels'!F30)</f>
        <v>Monitoring and collection of NRM-related event information takes place with all key stakeholders. Formal performace indicators are fully communicated, and reports are always collated and analysed in relation to these to assess NRM performance effectiveness. Where appropriate, proposals will always be made for the improvement of NRM methods and activities.</v>
      </c>
      <c r="L11" s="11" t="str">
        <f>IF($B$3=1,'Maturity Levels'!G11,'Maturity Levels'!G30)</f>
        <v>All key stakeholders are proactively monitored to detect NRM related event data. The data are collated and analysed in real-time in relation to updated and agreed performance indicators. Any loss of performance effectiveness is immediately detected and timely and effective proposals are made to ensure improvement of NRM methods and activities. </v>
      </c>
      <c r="M11" s="40"/>
      <c r="N11" s="40"/>
      <c r="O11" s="40"/>
      <c r="P11" s="60"/>
      <c r="Q11" s="61" t="str">
        <f t="shared" si="0"/>
        <v>A8: Monitor effectiveness</v>
      </c>
      <c r="R11" s="57">
        <v>0</v>
      </c>
      <c r="S11" s="57">
        <f t="shared" si="2"/>
        <v>1.5</v>
      </c>
      <c r="T11" s="57">
        <v>0</v>
      </c>
      <c r="U11" s="57">
        <f t="shared" si="1"/>
        <v>1.5</v>
      </c>
      <c r="W11" s="62">
        <f t="shared" si="3"/>
        <v>4.5</v>
      </c>
    </row>
    <row r="12" spans="2:23" ht="208.5" customHeight="1" thickBot="1">
      <c r="B12" s="171" t="s">
        <v>156</v>
      </c>
      <c r="C12" s="34" t="s">
        <v>11</v>
      </c>
      <c r="D12" s="8" t="s">
        <v>21</v>
      </c>
      <c r="E12" s="12" t="s">
        <v>72</v>
      </c>
      <c r="F12" s="44">
        <v>3.5</v>
      </c>
      <c r="G12" s="140"/>
      <c r="H12" s="141" t="str">
        <f>IF($B$3=1,'Maturity Levels'!C12,'Maturity Levels'!C31)</f>
        <v>Liaison with CERT-type bodies and European and international cooperative shemes is sporadic and ad-hoc. Information about security errors and incidents is collected occasionally, on an informal basis. Analysis, if carried out, is informal, not detailed and is not used for carrying out risk assessments. Reports may be produced for national authorities, but these are sporadic and ad-hoc.</v>
      </c>
      <c r="I12" s="10" t="str">
        <f>IF($B$3=1,'Maturity Levels'!D12,'Maturity Levels'!D31)</f>
        <v>Liaison takes place with a number of CERT-type bodies and with European and international cooperative schemes. Information from these bodies and schemes is collected and may be informally analysed in the light of NRM performance indicators and adaptation and improvement proposals. Risk assessments may, occasionally be carried out for authorised stakeholders. Occasional reports are produced for national authorities.</v>
      </c>
      <c r="J12" s="10" t="str">
        <f>IF($B$3=1,'Maturity Levels'!E12,'Maturity Levels'!E31)</f>
        <v>Formal liaison processes are in place to gather and collate information from CERT-type bodies and international cooperative schemes, but these are not actively pursued. Information gathered is analysed at infrequent intervals in the light of NRM performance indicators and adaptation and improvement proposals. Mechanisms are in place to allow authorised stakeholders to request risk assessments, but these are not widely communicated. Reports for national authorities are produced at least annually.</v>
      </c>
      <c r="K12" s="10" t="str">
        <f>IF($B$3=1,'Maturity Levels'!F12,'Maturity Levels'!F31)</f>
        <v>Effective liaison with CERT-type groups amd with European and international cooperative shemes ensures a steady flow of information about security errors and incidents. This is collated and analysed in the light of NRM performance indicators and adaptation and improvement proposals. This allows risk management reports to be produced for authorised stakeholders on request. Frequent reports based on the analysis are produced for national authorities.</v>
      </c>
      <c r="L12" s="11" t="str">
        <f>IF($B$3=1,'Maturity Levels'!G12,'Maturity Levels'!G31)</f>
        <v>Proactive liaison with CERT-type bodies and European and international cooperative schemes results in immediate notification of information about security errors and incidents. Continuous monitoring and collation of this information flow allows immediate analysis in the light of up to date information about NRM performance and adaptation and improvement. This allows proactive risk assessments to be made in real-time for authorised stakeholders and real-time alerts and reports to be produced for national authorities.</v>
      </c>
      <c r="M12" s="40"/>
      <c r="N12" s="40"/>
      <c r="O12" s="40"/>
      <c r="P12" s="60"/>
      <c r="Q12" s="61" t="str">
        <f t="shared" si="0"/>
        <v>A9: Analysis of errors</v>
      </c>
      <c r="R12" s="57">
        <v>0</v>
      </c>
      <c r="S12" s="57">
        <v>0</v>
      </c>
      <c r="T12" s="57">
        <f>F12</f>
        <v>3.5</v>
      </c>
      <c r="U12" s="57">
        <f t="shared" si="1"/>
        <v>3.5</v>
      </c>
      <c r="W12" s="62">
        <f t="shared" si="3"/>
        <v>5</v>
      </c>
    </row>
    <row r="13" spans="2:21" ht="197.25" customHeight="1" thickBot="1">
      <c r="B13" s="173"/>
      <c r="C13" s="34" t="s">
        <v>12</v>
      </c>
      <c r="D13" s="8" t="s">
        <v>22</v>
      </c>
      <c r="E13" s="12" t="s">
        <v>78</v>
      </c>
      <c r="F13" s="44">
        <v>1.5</v>
      </c>
      <c r="G13" s="140"/>
      <c r="H13" s="145" t="str">
        <f>IF($B$3=1,'Maturity Levels'!C13,'Maturity Levels'!C32)</f>
        <v>Evaluation criteria and quality parameters, where they exist, are sporadic and ad-hoc. Information about NRM performance is gathered informally and sporadically. Survey data is not gathered and consultations with competent authorities are occasional and informal. Audit reports and action plans are not produced.</v>
      </c>
      <c r="I13" s="12" t="str">
        <f>IF($B$3=1,'Maturity Levels'!D13,'Maturity Levels'!D32)</f>
        <v>Some evaluation criteria and quality parameters have been produced. Information about NRM performance is gathered informally and may be analysed in relation to those evaluation criteria and quality parameters which exist. Some survey data is gathered sporadically and informal consultations with competent authorities take place. Audit reports and action plans may be produced, but these are infrequent.</v>
      </c>
      <c r="J13" s="12" t="str">
        <f>IF($B$3=1,'Maturity Levels'!E13,'Maturity Levels'!E32)</f>
        <v>Evaluation criteria and quality parameters have been documented, but these are not necessarily fully communicated. Formal processes exist for gathering NRM performance information, but these are not always followed. Formal processes exist for gathering survey data and holding consultations with competent authorities , but again these are not always followed. Collation and analysis of the information takes place at least annually and audit reports are written. Action plans may be produced if necessary.</v>
      </c>
      <c r="K13" s="12" t="str">
        <f>IF($B$3=1,'Maturity Levels'!F13,'Maturity Levels'!F32)</f>
        <v>Effective evaluation criteria and quality parameters are in place and fully communicated. NRM performance information is regularly gathered. Organised surveys are carried out regularly, as is consultation with competent authorities. NRM performance information is regularly evaluated in the light of evaluation criteria, quality parameters, survey data and the results of consultations. NRM audit reports are regularly produced, as are action plans for NRM performance improvement.</v>
      </c>
      <c r="L13" s="13" t="str">
        <f>IF($B$3=1,'Maturity Levels'!G13,'Maturity Levels'!G32)</f>
        <v>Evaluation criteria and quality parameters are set and proactively updated in the light of the changing political, market and security landscape. NRM performance information is actively and continuously gathered. Surveys and consultation with competent authorities take place proactively and frequently. NRM performance information is continuously evaluated in the light of evaluation criteria, quality parameters, survey data and the results of consultation. NRM reports are produced dynamically and frequently and action plans for NRM performance improvement are issued in real-time.</v>
      </c>
      <c r="M13" s="40"/>
      <c r="N13" s="40"/>
      <c r="O13" s="40"/>
      <c r="P13" s="60"/>
      <c r="Q13" s="61" t="str">
        <f t="shared" si="0"/>
        <v>A10: Review effectiveness</v>
      </c>
      <c r="R13" s="57">
        <v>0</v>
      </c>
      <c r="S13" s="57">
        <v>0</v>
      </c>
      <c r="T13" s="57">
        <f>F13</f>
        <v>1.5</v>
      </c>
      <c r="U13" s="57">
        <f t="shared" si="1"/>
        <v>1.5</v>
      </c>
    </row>
    <row r="14" spans="2:21" ht="147.75" customHeight="1" thickBot="1">
      <c r="B14" s="173"/>
      <c r="C14" s="34" t="s">
        <v>13</v>
      </c>
      <c r="D14" s="8" t="s">
        <v>23</v>
      </c>
      <c r="E14" s="12" t="s">
        <v>85</v>
      </c>
      <c r="F14" s="44">
        <v>1.5</v>
      </c>
      <c r="G14" s="140"/>
      <c r="H14" s="141" t="str">
        <f>IF($B$3=1,'Maturity Levels'!C14,'Maturity Levels'!C33)</f>
        <v>Gathering of information from other NRM activities is sporadic and ad-hoc. Information is not formally analysed and evaluated. Informal NRM preparedness status reports may be produced sporadically, if at all.</v>
      </c>
      <c r="I14" s="10" t="str">
        <f>IF($B$3=1,'Maturity Levels'!D14,'Maturity Levels'!D33)</f>
        <v>There is some organised gathering of information from other NRM activities. Information gathered is analysed and evaluated irregularly and NRM preparedness status reports are produced occasionally, but not to a regular schedule.</v>
      </c>
      <c r="J14" s="10" t="str">
        <f>IF($B$3=1,'Maturity Levels'!E14,'Maturity Levels'!E33)</f>
        <v>Formal processes exist for the gathering of information from other NRM activities, but these are not always followed. Processes exist for the analysis and evaluation of the material, but again these are not always followed. NRM preparedness status reports are produced at intervals of longer than one year.</v>
      </c>
      <c r="K14" s="10" t="str">
        <f>IF($B$3=1,'Maturity Levels'!F14,'Maturity Levels'!F33)</f>
        <v>Formal processes are used to monitor the production of information from other NRM activities and to gather them regularly. The material gathered is regularly analysed and evaluated. Effective NRM preparedness status reports are produced at a frequency of at least once a year.</v>
      </c>
      <c r="L14" s="11" t="str">
        <f>IF($B$3=1,'Maturity Levels'!G14,'Maturity Levels'!G33)</f>
        <v>Continuous monitoring and gathering of information from other NRM activities takes place. The material gathered is continuously analysed and evaluated. Timely and effective NRM preparedness reports are produced, both regularly and in response to particular political, market or security issues.</v>
      </c>
      <c r="M14" s="40"/>
      <c r="N14" s="40"/>
      <c r="O14" s="40"/>
      <c r="P14" s="60"/>
      <c r="Q14" s="61" t="str">
        <f t="shared" si="0"/>
        <v>A11: Report on NRM process maturity</v>
      </c>
      <c r="R14" s="57">
        <v>0</v>
      </c>
      <c r="S14" s="57">
        <v>0</v>
      </c>
      <c r="T14" s="57">
        <f>F14</f>
        <v>1.5</v>
      </c>
      <c r="U14" s="57">
        <f t="shared" si="1"/>
        <v>1.5</v>
      </c>
    </row>
    <row r="15" spans="2:21" ht="112.5" customHeight="1" thickBot="1">
      <c r="B15" s="172"/>
      <c r="C15" s="34" t="s">
        <v>14</v>
      </c>
      <c r="D15" s="8" t="s">
        <v>24</v>
      </c>
      <c r="E15" s="12" t="s">
        <v>90</v>
      </c>
      <c r="F15" s="44">
        <v>1.5</v>
      </c>
      <c r="G15" s="140"/>
      <c r="H15" s="142" t="str">
        <f>IF($B$3=1,'Maturity Levels'!C15,'Maturity Levels'!C34)</f>
        <v>NRM preparedness status reports are received sporadically and on an ad-hoc basis. There is no attempt to analyse these in relation to the overall CII picture. Coherent action plans are not produced.</v>
      </c>
      <c r="I15" s="143" t="str">
        <f>IF($B$3=1,'Maturity Levels'!D15,'Maturity Levels'!D34)</f>
        <v>Information is gathered from the few NRM preparedness status reports that are available. Some informal analysis of these in relation to the overall CII picture takes place. Action plans may be produced, but these are incomplete and sporadic.</v>
      </c>
      <c r="J15" s="143" t="str">
        <f>IF($B$3=1,'Maturity Levels'!E15,'Maturity Levels'!E34)</f>
        <v>Processes exist to gather information from the available NRM preparedness status reports, but these are not always followed. Processes exist for the analysis of this information in relation to the overall CII picture, but again these are not always followed. Action plans are produced at intervals, but these tend to be incomplete.</v>
      </c>
      <c r="K15" s="143" t="str">
        <f>IF($B$3=1,'Maturity Levels'!F15,'Maturity Levels'!F34)</f>
        <v>Information produced by other NRM activities is monitored and gathered regularly. The information gathered is regularly analysed in relation to the overall CII picture. Action plans for the improvement of NRM preparedness are regularly produced.</v>
      </c>
      <c r="L15" s="144" t="str">
        <f>IF($B$3=1,'Maturity Levels'!G15,'Maturity Levels'!G34)</f>
        <v>Other NRM activities are continuously monitored and information is gathered. The information gathered is continuously analysed in relation to the overall CII picture, which is continuously updated. Timely and effective action plans are produced that are targeted in response to particular political, market or security issues.</v>
      </c>
      <c r="M15" s="40"/>
      <c r="N15" s="40"/>
      <c r="O15" s="40"/>
      <c r="P15" s="60"/>
      <c r="Q15" s="61" t="str">
        <f t="shared" si="0"/>
        <v>A12: Suggest actions to improve process</v>
      </c>
      <c r="R15" s="57">
        <v>0</v>
      </c>
      <c r="S15" s="57">
        <v>0</v>
      </c>
      <c r="T15" s="57">
        <f>F15</f>
        <v>1.5</v>
      </c>
      <c r="U15" s="57">
        <f t="shared" si="1"/>
        <v>1.5</v>
      </c>
    </row>
    <row r="16" spans="2:17" ht="28.5">
      <c r="B16" s="15"/>
      <c r="C16" s="16"/>
      <c r="D16" s="16"/>
      <c r="E16" s="17"/>
      <c r="F16" s="16"/>
      <c r="G16" s="16"/>
      <c r="H16" s="17"/>
      <c r="I16" s="17"/>
      <c r="J16" s="17"/>
      <c r="K16" s="17"/>
      <c r="L16" s="17"/>
      <c r="M16" s="17"/>
      <c r="N16" s="17"/>
      <c r="O16" s="17"/>
      <c r="P16" s="63"/>
      <c r="Q16" s="61"/>
    </row>
    <row r="17" spans="2:17" ht="28.5">
      <c r="B17" s="15"/>
      <c r="C17" s="16"/>
      <c r="D17" s="16"/>
      <c r="E17" s="17"/>
      <c r="F17" s="16"/>
      <c r="G17" s="16"/>
      <c r="H17" s="17"/>
      <c r="I17" s="17"/>
      <c r="J17" s="17"/>
      <c r="K17" s="17"/>
      <c r="L17" s="17"/>
      <c r="M17" s="17"/>
      <c r="N17" s="17"/>
      <c r="O17" s="17"/>
      <c r="P17" s="63"/>
      <c r="Q17" s="61"/>
    </row>
    <row r="18" spans="2:17" ht="28.5">
      <c r="B18" s="15"/>
      <c r="C18" s="16"/>
      <c r="D18" s="16"/>
      <c r="E18" s="17"/>
      <c r="F18" s="16"/>
      <c r="G18" s="16"/>
      <c r="H18" s="17"/>
      <c r="I18" s="17"/>
      <c r="J18" s="17"/>
      <c r="K18" s="17"/>
      <c r="L18" s="17"/>
      <c r="M18" s="17"/>
      <c r="N18" s="17"/>
      <c r="O18" s="17"/>
      <c r="P18" s="63"/>
      <c r="Q18" s="61"/>
    </row>
    <row r="19" spans="2:17" ht="28.5">
      <c r="B19" s="15"/>
      <c r="C19" s="16"/>
      <c r="D19" s="16"/>
      <c r="E19" s="17"/>
      <c r="F19" s="16"/>
      <c r="G19" s="16"/>
      <c r="H19" s="17"/>
      <c r="I19" s="17"/>
      <c r="J19" s="17"/>
      <c r="K19" s="17"/>
      <c r="L19" s="17"/>
      <c r="M19" s="17"/>
      <c r="N19" s="17"/>
      <c r="O19" s="17"/>
      <c r="P19" s="63"/>
      <c r="Q19" s="61"/>
    </row>
    <row r="20" spans="2:17" ht="28.5">
      <c r="B20" s="15"/>
      <c r="C20" s="16"/>
      <c r="D20" s="16"/>
      <c r="E20" s="17"/>
      <c r="F20" s="16"/>
      <c r="G20" s="16"/>
      <c r="H20" s="17"/>
      <c r="I20" s="17"/>
      <c r="J20" s="17"/>
      <c r="K20" s="17"/>
      <c r="L20" s="17"/>
      <c r="M20" s="17"/>
      <c r="N20" s="17"/>
      <c r="O20" s="17"/>
      <c r="P20" s="63"/>
      <c r="Q20" s="61"/>
    </row>
    <row r="21" spans="2:17" ht="28.5">
      <c r="B21" s="15"/>
      <c r="C21" s="16"/>
      <c r="D21" s="16"/>
      <c r="E21" s="17"/>
      <c r="F21" s="16"/>
      <c r="G21" s="16"/>
      <c r="H21" s="17"/>
      <c r="I21" s="17"/>
      <c r="J21" s="17"/>
      <c r="K21" s="17"/>
      <c r="L21" s="17"/>
      <c r="M21" s="17"/>
      <c r="N21" s="17"/>
      <c r="O21" s="17"/>
      <c r="P21" s="63"/>
      <c r="Q21" s="61"/>
    </row>
    <row r="22" spans="2:17" ht="28.5">
      <c r="B22" s="15"/>
      <c r="C22" s="16"/>
      <c r="D22" s="16"/>
      <c r="E22" s="17"/>
      <c r="F22" s="16"/>
      <c r="G22" s="16"/>
      <c r="H22" s="17"/>
      <c r="I22" s="17"/>
      <c r="J22" s="17"/>
      <c r="K22" s="17"/>
      <c r="L22" s="17"/>
      <c r="M22" s="17"/>
      <c r="N22" s="17"/>
      <c r="O22" s="17"/>
      <c r="P22" s="63"/>
      <c r="Q22" s="61"/>
    </row>
    <row r="23" spans="2:17" ht="28.5">
      <c r="B23" s="15"/>
      <c r="C23" s="16"/>
      <c r="D23" s="16"/>
      <c r="E23" s="17"/>
      <c r="F23" s="16"/>
      <c r="G23" s="16"/>
      <c r="H23" s="17"/>
      <c r="I23" s="17"/>
      <c r="J23" s="17"/>
      <c r="K23" s="17"/>
      <c r="L23" s="17"/>
      <c r="M23" s="17"/>
      <c r="N23" s="17"/>
      <c r="O23" s="17"/>
      <c r="P23" s="63"/>
      <c r="Q23" s="61"/>
    </row>
  </sheetData>
  <sheetProtection password="C764" sheet="1" objects="1" scenarios="1" selectLockedCells="1"/>
  <mergeCells count="5">
    <mergeCell ref="B4:B5"/>
    <mergeCell ref="B6:B11"/>
    <mergeCell ref="B12:B15"/>
    <mergeCell ref="H2:L2"/>
    <mergeCell ref="F3:G3"/>
  </mergeCells>
  <dataValidations count="1">
    <dataValidation type="list" allowBlank="1" showInputMessage="1" showErrorMessage="1" promptTitle="Select Activity Maturity Level" sqref="F4:G15">
      <formula1>$W$4:$W$12</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G34"/>
  <sheetViews>
    <sheetView zoomScale="90" zoomScaleNormal="90" zoomScalePageLayoutView="0" workbookViewId="0" topLeftCell="B1">
      <selection activeCell="F24" sqref="F24"/>
    </sheetView>
  </sheetViews>
  <sheetFormatPr defaultColWidth="9.140625" defaultRowHeight="15"/>
  <cols>
    <col min="1" max="1" width="9.140625" style="98" customWidth="1"/>
    <col min="2" max="2" width="12.140625" style="9" customWidth="1"/>
    <col min="3" max="3" width="30.57421875" style="98" customWidth="1"/>
    <col min="4" max="4" width="24.140625" style="98" customWidth="1"/>
    <col min="5" max="5" width="33.140625" style="98" customWidth="1"/>
    <col min="6" max="6" width="28.57421875" style="98" customWidth="1"/>
    <col min="7" max="7" width="36.28125" style="98" customWidth="1"/>
    <col min="8" max="16384" width="9.140625" style="98" customWidth="1"/>
  </cols>
  <sheetData>
    <row r="1" ht="15.75" thickBot="1"/>
    <row r="2" spans="3:7" ht="19.5" thickBot="1">
      <c r="C2" s="179" t="s">
        <v>185</v>
      </c>
      <c r="D2" s="180"/>
      <c r="E2" s="180"/>
      <c r="F2" s="180"/>
      <c r="G2" s="181"/>
    </row>
    <row r="3" spans="2:7" ht="19.5" thickBot="1">
      <c r="B3" s="134" t="s">
        <v>97</v>
      </c>
      <c r="C3" s="43" t="s">
        <v>161</v>
      </c>
      <c r="D3" s="42" t="s">
        <v>162</v>
      </c>
      <c r="E3" s="3" t="s">
        <v>164</v>
      </c>
      <c r="F3" s="3" t="s">
        <v>165</v>
      </c>
      <c r="G3" s="32" t="s">
        <v>166</v>
      </c>
    </row>
    <row r="4" spans="2:7" ht="113.25" thickBot="1">
      <c r="B4" s="137" t="str">
        <f>'Activity Maturity'!C4</f>
        <v>A1</v>
      </c>
      <c r="C4" s="135" t="s">
        <v>28</v>
      </c>
      <c r="D4" s="10" t="s">
        <v>29</v>
      </c>
      <c r="E4" s="10" t="s">
        <v>30</v>
      </c>
      <c r="F4" s="10" t="s">
        <v>49</v>
      </c>
      <c r="G4" s="11" t="s">
        <v>27</v>
      </c>
    </row>
    <row r="5" spans="2:7" ht="169.5" thickBot="1">
      <c r="B5" s="138" t="str">
        <f>'Activity Maturity'!C5</f>
        <v>A2</v>
      </c>
      <c r="C5" s="136" t="s">
        <v>31</v>
      </c>
      <c r="D5" s="12" t="s">
        <v>25</v>
      </c>
      <c r="E5" s="12" t="s">
        <v>33</v>
      </c>
      <c r="F5" s="12" t="s">
        <v>34</v>
      </c>
      <c r="G5" s="13" t="s">
        <v>26</v>
      </c>
    </row>
    <row r="6" spans="2:7" ht="135.75" thickBot="1">
      <c r="B6" s="138" t="str">
        <f>'Activity Maturity'!C6</f>
        <v>A3</v>
      </c>
      <c r="C6" s="136" t="s">
        <v>51</v>
      </c>
      <c r="D6" s="12" t="s">
        <v>52</v>
      </c>
      <c r="E6" s="12" t="s">
        <v>53</v>
      </c>
      <c r="F6" s="12" t="s">
        <v>54</v>
      </c>
      <c r="G6" s="13" t="s">
        <v>55</v>
      </c>
    </row>
    <row r="7" spans="2:7" ht="113.25" thickBot="1">
      <c r="B7" s="138" t="str">
        <f>'Activity Maturity'!C7</f>
        <v>A4</v>
      </c>
      <c r="C7" s="136" t="s">
        <v>57</v>
      </c>
      <c r="D7" s="12" t="s">
        <v>58</v>
      </c>
      <c r="E7" s="12" t="s">
        <v>59</v>
      </c>
      <c r="F7" s="12" t="s">
        <v>60</v>
      </c>
      <c r="G7" s="13" t="s">
        <v>61</v>
      </c>
    </row>
    <row r="8" spans="2:7" ht="113.25" thickBot="1">
      <c r="B8" s="138" t="str">
        <f>'Activity Maturity'!C8</f>
        <v>A5</v>
      </c>
      <c r="C8" s="136" t="s">
        <v>36</v>
      </c>
      <c r="D8" s="12" t="s">
        <v>37</v>
      </c>
      <c r="E8" s="12" t="s">
        <v>38</v>
      </c>
      <c r="F8" s="12" t="s">
        <v>39</v>
      </c>
      <c r="G8" s="13" t="s">
        <v>40</v>
      </c>
    </row>
    <row r="9" spans="2:7" ht="169.5" thickBot="1">
      <c r="B9" s="138" t="str">
        <f>'Activity Maturity'!C9</f>
        <v>A6</v>
      </c>
      <c r="C9" s="136" t="s">
        <v>41</v>
      </c>
      <c r="D9" s="12" t="s">
        <v>63</v>
      </c>
      <c r="E9" s="12" t="s">
        <v>64</v>
      </c>
      <c r="F9" s="12" t="s">
        <v>65</v>
      </c>
      <c r="G9" s="13" t="s">
        <v>42</v>
      </c>
    </row>
    <row r="10" spans="2:7" ht="135.75" thickBot="1">
      <c r="B10" s="138" t="str">
        <f>'Activity Maturity'!C10</f>
        <v>A7</v>
      </c>
      <c r="C10" s="136" t="s">
        <v>44</v>
      </c>
      <c r="D10" s="12" t="s">
        <v>45</v>
      </c>
      <c r="E10" s="12" t="s">
        <v>46</v>
      </c>
      <c r="F10" s="12" t="s">
        <v>47</v>
      </c>
      <c r="G10" s="13" t="s">
        <v>48</v>
      </c>
    </row>
    <row r="11" spans="2:7" ht="124.5" thickBot="1">
      <c r="B11" s="138" t="str">
        <f>'Activity Maturity'!C11</f>
        <v>A8</v>
      </c>
      <c r="C11" s="136" t="s">
        <v>67</v>
      </c>
      <c r="D11" s="12" t="s">
        <v>68</v>
      </c>
      <c r="E11" s="12" t="s">
        <v>69</v>
      </c>
      <c r="F11" s="12" t="s">
        <v>70</v>
      </c>
      <c r="G11" s="13" t="s">
        <v>71</v>
      </c>
    </row>
    <row r="12" spans="2:7" ht="169.5" thickBot="1">
      <c r="B12" s="138" t="str">
        <f>'Activity Maturity'!C12</f>
        <v>A9</v>
      </c>
      <c r="C12" s="136" t="s">
        <v>73</v>
      </c>
      <c r="D12" s="12" t="s">
        <v>74</v>
      </c>
      <c r="E12" s="12" t="s">
        <v>75</v>
      </c>
      <c r="F12" s="12" t="s">
        <v>76</v>
      </c>
      <c r="G12" s="13" t="s">
        <v>77</v>
      </c>
    </row>
    <row r="13" spans="2:7" ht="158.25" thickBot="1">
      <c r="B13" s="138" t="str">
        <f>'Activity Maturity'!C13</f>
        <v>A10</v>
      </c>
      <c r="C13" s="136" t="s">
        <v>79</v>
      </c>
      <c r="D13" s="12" t="s">
        <v>80</v>
      </c>
      <c r="E13" s="12" t="s">
        <v>81</v>
      </c>
      <c r="F13" s="12" t="s">
        <v>82</v>
      </c>
      <c r="G13" s="13" t="s">
        <v>83</v>
      </c>
    </row>
    <row r="14" spans="2:7" ht="90.75" thickBot="1">
      <c r="B14" s="138" t="str">
        <f>'Activity Maturity'!C14</f>
        <v>A11</v>
      </c>
      <c r="C14" s="136" t="s">
        <v>86</v>
      </c>
      <c r="D14" s="12" t="s">
        <v>87</v>
      </c>
      <c r="E14" s="12" t="s">
        <v>93</v>
      </c>
      <c r="F14" s="12" t="s">
        <v>88</v>
      </c>
      <c r="G14" s="13" t="s">
        <v>89</v>
      </c>
    </row>
    <row r="15" spans="2:7" ht="90.75" thickBot="1">
      <c r="B15" s="139" t="str">
        <f>'Activity Maturity'!C15</f>
        <v>A12</v>
      </c>
      <c r="C15" s="136" t="s">
        <v>91</v>
      </c>
      <c r="D15" s="12" t="s">
        <v>92</v>
      </c>
      <c r="E15" s="12" t="s">
        <v>94</v>
      </c>
      <c r="F15" s="12" t="s">
        <v>95</v>
      </c>
      <c r="G15" s="13" t="s">
        <v>96</v>
      </c>
    </row>
    <row r="20" ht="15.75" thickBot="1"/>
    <row r="21" spans="3:7" ht="19.5" thickBot="1">
      <c r="C21" s="179" t="s">
        <v>186</v>
      </c>
      <c r="D21" s="180"/>
      <c r="E21" s="180"/>
      <c r="F21" s="180"/>
      <c r="G21" s="181"/>
    </row>
    <row r="22" spans="2:7" ht="19.5" thickBot="1">
      <c r="B22" s="134" t="s">
        <v>97</v>
      </c>
      <c r="C22" s="43" t="s">
        <v>161</v>
      </c>
      <c r="D22" s="42" t="s">
        <v>162</v>
      </c>
      <c r="E22" s="3" t="s">
        <v>164</v>
      </c>
      <c r="F22" s="3" t="s">
        <v>165</v>
      </c>
      <c r="G22" s="32" t="s">
        <v>166</v>
      </c>
    </row>
    <row r="23" spans="2:7" ht="135">
      <c r="B23" s="138" t="str">
        <f>B4</f>
        <v>A1</v>
      </c>
      <c r="C23" s="147" t="s">
        <v>187</v>
      </c>
      <c r="D23" s="148" t="s">
        <v>188</v>
      </c>
      <c r="E23" s="148" t="s">
        <v>189</v>
      </c>
      <c r="F23" s="148" t="s">
        <v>190</v>
      </c>
      <c r="G23" s="151" t="s">
        <v>191</v>
      </c>
    </row>
    <row r="24" spans="2:7" ht="165">
      <c r="B24" s="138" t="str">
        <f aca="true" t="shared" si="0" ref="B24:B34">B5</f>
        <v>A2</v>
      </c>
      <c r="C24" s="149" t="s">
        <v>192</v>
      </c>
      <c r="D24" s="150" t="s">
        <v>193</v>
      </c>
      <c r="E24" s="150" t="s">
        <v>194</v>
      </c>
      <c r="F24" s="150" t="s">
        <v>195</v>
      </c>
      <c r="G24" s="152" t="s">
        <v>196</v>
      </c>
    </row>
    <row r="25" spans="2:7" ht="90">
      <c r="B25" s="138" t="str">
        <f t="shared" si="0"/>
        <v>A3</v>
      </c>
      <c r="C25" s="149" t="s">
        <v>197</v>
      </c>
      <c r="D25" s="150" t="s">
        <v>198</v>
      </c>
      <c r="E25" s="150" t="s">
        <v>199</v>
      </c>
      <c r="F25" s="150" t="s">
        <v>200</v>
      </c>
      <c r="G25" s="152" t="s">
        <v>201</v>
      </c>
    </row>
    <row r="26" spans="2:7" ht="120">
      <c r="B26" s="138" t="str">
        <f t="shared" si="0"/>
        <v>A4</v>
      </c>
      <c r="C26" s="149" t="s">
        <v>202</v>
      </c>
      <c r="D26" s="150" t="s">
        <v>203</v>
      </c>
      <c r="E26" s="150" t="s">
        <v>204</v>
      </c>
      <c r="F26" s="150" t="s">
        <v>205</v>
      </c>
      <c r="G26" s="152" t="s">
        <v>206</v>
      </c>
    </row>
    <row r="27" spans="2:7" ht="105">
      <c r="B27" s="138" t="str">
        <f t="shared" si="0"/>
        <v>A5</v>
      </c>
      <c r="C27" s="149" t="s">
        <v>207</v>
      </c>
      <c r="D27" s="150" t="s">
        <v>208</v>
      </c>
      <c r="E27" s="150" t="s">
        <v>209</v>
      </c>
      <c r="F27" s="150" t="s">
        <v>210</v>
      </c>
      <c r="G27" s="152" t="s">
        <v>211</v>
      </c>
    </row>
    <row r="28" spans="2:7" ht="105">
      <c r="B28" s="138" t="str">
        <f t="shared" si="0"/>
        <v>A6</v>
      </c>
      <c r="C28" s="149" t="s">
        <v>212</v>
      </c>
      <c r="D28" s="150" t="s">
        <v>213</v>
      </c>
      <c r="E28" s="150" t="s">
        <v>214</v>
      </c>
      <c r="F28" s="150" t="s">
        <v>215</v>
      </c>
      <c r="G28" s="152" t="s">
        <v>216</v>
      </c>
    </row>
    <row r="29" spans="2:7" ht="105">
      <c r="B29" s="138" t="str">
        <f t="shared" si="0"/>
        <v>A7</v>
      </c>
      <c r="C29" s="149" t="s">
        <v>217</v>
      </c>
      <c r="D29" s="150" t="s">
        <v>218</v>
      </c>
      <c r="E29" s="150" t="s">
        <v>219</v>
      </c>
      <c r="F29" s="150" t="s">
        <v>220</v>
      </c>
      <c r="G29" s="152" t="s">
        <v>221</v>
      </c>
    </row>
    <row r="30" spans="2:7" ht="105">
      <c r="B30" s="138" t="str">
        <f t="shared" si="0"/>
        <v>A8</v>
      </c>
      <c r="C30" s="149" t="s">
        <v>222</v>
      </c>
      <c r="D30" s="150" t="s">
        <v>218</v>
      </c>
      <c r="E30" s="150" t="s">
        <v>223</v>
      </c>
      <c r="F30" s="150" t="s">
        <v>224</v>
      </c>
      <c r="G30" s="152" t="s">
        <v>225</v>
      </c>
    </row>
    <row r="31" spans="2:7" ht="45">
      <c r="B31" s="138" t="str">
        <f t="shared" si="0"/>
        <v>A9</v>
      </c>
      <c r="C31" s="149" t="s">
        <v>226</v>
      </c>
      <c r="D31" s="150" t="s">
        <v>227</v>
      </c>
      <c r="E31" s="150" t="s">
        <v>228</v>
      </c>
      <c r="F31" s="150" t="s">
        <v>229</v>
      </c>
      <c r="G31" s="152" t="s">
        <v>230</v>
      </c>
    </row>
    <row r="32" spans="2:7" ht="105">
      <c r="B32" s="138" t="str">
        <f t="shared" si="0"/>
        <v>A10</v>
      </c>
      <c r="C32" s="149" t="s">
        <v>231</v>
      </c>
      <c r="D32" s="150" t="s">
        <v>232</v>
      </c>
      <c r="E32" s="150" t="s">
        <v>233</v>
      </c>
      <c r="F32" s="150" t="s">
        <v>234</v>
      </c>
      <c r="G32" s="152" t="s">
        <v>235</v>
      </c>
    </row>
    <row r="33" spans="2:7" ht="60">
      <c r="B33" s="138" t="str">
        <f t="shared" si="0"/>
        <v>A11</v>
      </c>
      <c r="C33" s="149" t="s">
        <v>236</v>
      </c>
      <c r="D33" s="150" t="s">
        <v>237</v>
      </c>
      <c r="E33" s="150" t="s">
        <v>238</v>
      </c>
      <c r="F33" s="150" t="s">
        <v>239</v>
      </c>
      <c r="G33" s="152" t="s">
        <v>240</v>
      </c>
    </row>
    <row r="34" spans="2:7" ht="45.75" thickBot="1">
      <c r="B34" s="138" t="str">
        <f t="shared" si="0"/>
        <v>A12</v>
      </c>
      <c r="C34" s="153" t="s">
        <v>241</v>
      </c>
      <c r="D34" s="154" t="s">
        <v>242</v>
      </c>
      <c r="E34" s="154" t="s">
        <v>243</v>
      </c>
      <c r="F34" s="154" t="s">
        <v>244</v>
      </c>
      <c r="G34" s="155" t="s">
        <v>245</v>
      </c>
    </row>
  </sheetData>
  <sheetProtection/>
  <mergeCells count="2">
    <mergeCell ref="C2:G2"/>
    <mergeCell ref="C21:G2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M23"/>
  <sheetViews>
    <sheetView showGridLines="0" showRowColHeaders="0" zoomScalePageLayoutView="0" workbookViewId="0" topLeftCell="A1">
      <selection activeCell="M5" sqref="M5"/>
    </sheetView>
  </sheetViews>
  <sheetFormatPr defaultColWidth="9.140625" defaultRowHeight="15"/>
  <cols>
    <col min="1" max="1" width="2.28125" style="0" customWidth="1"/>
    <col min="2" max="2" width="18.00390625" style="0" customWidth="1"/>
    <col min="3" max="3" width="13.28125" style="0" customWidth="1"/>
  </cols>
  <sheetData>
    <row r="1" ht="50.25" customHeight="1">
      <c r="C1" s="41" t="str">
        <f>CONCATENATE(Identification!B3," Results")</f>
        <v>National Risk Management Preparedness Results</v>
      </c>
    </row>
    <row r="2" ht="15.75" thickBot="1"/>
    <row r="3" spans="2:10" ht="18.75">
      <c r="B3" s="88" t="str">
        <f>Identification!B13</f>
        <v>Country</v>
      </c>
      <c r="C3" s="89" t="str">
        <f>Identification!D13</f>
        <v>Anonymous</v>
      </c>
      <c r="D3" s="90"/>
      <c r="E3" s="90"/>
      <c r="F3" s="90"/>
      <c r="G3" s="90"/>
      <c r="H3" s="90"/>
      <c r="I3" s="90"/>
      <c r="J3" s="91"/>
    </row>
    <row r="4" spans="2:13" ht="15.75" thickBot="1">
      <c r="B4" s="92" t="str">
        <f>Identification!B15</f>
        <v>Organization Type</v>
      </c>
      <c r="C4" s="124" t="str">
        <f>Identification!D15</f>
        <v>National Government / relevant organization (i.e. parliament, ministries, etc.)</v>
      </c>
      <c r="D4" s="93"/>
      <c r="E4" s="93"/>
      <c r="F4" s="93"/>
      <c r="G4" s="93"/>
      <c r="H4" s="93"/>
      <c r="I4" s="93"/>
      <c r="J4" s="94"/>
      <c r="L4" s="115"/>
      <c r="M4" s="115" t="s">
        <v>183</v>
      </c>
    </row>
    <row r="5" spans="2:13" ht="15">
      <c r="B5" s="92" t="str">
        <f>Identification!B16</f>
        <v>Date</v>
      </c>
      <c r="C5" s="125">
        <f>Identification!D16</f>
        <v>40647</v>
      </c>
      <c r="D5" s="93"/>
      <c r="E5" s="93"/>
      <c r="F5" s="93"/>
      <c r="G5" s="93"/>
      <c r="H5" s="93"/>
      <c r="I5" s="93"/>
      <c r="J5" s="94"/>
      <c r="L5" s="116" t="s">
        <v>181</v>
      </c>
      <c r="M5" s="119">
        <f>'Activity Maturity'!U2</f>
        <v>28</v>
      </c>
    </row>
    <row r="6" spans="2:13" ht="15">
      <c r="B6" s="126"/>
      <c r="C6" s="127"/>
      <c r="D6" s="127"/>
      <c r="E6" s="127"/>
      <c r="F6" s="127"/>
      <c r="G6" s="127"/>
      <c r="H6" s="127"/>
      <c r="I6" s="127"/>
      <c r="J6" s="128"/>
      <c r="L6" s="117" t="s">
        <v>182</v>
      </c>
      <c r="M6" s="120">
        <f>'Activity Maturity'!U3</f>
        <v>1</v>
      </c>
    </row>
    <row r="7" spans="2:13" ht="15">
      <c r="B7" s="129"/>
      <c r="C7" s="123"/>
      <c r="D7" s="123"/>
      <c r="E7" s="123"/>
      <c r="F7" s="123"/>
      <c r="G7" s="123"/>
      <c r="H7" s="123"/>
      <c r="I7" s="123"/>
      <c r="J7" s="130"/>
      <c r="L7" s="117" t="str">
        <f>'Activity Maturity'!C4</f>
        <v>A1</v>
      </c>
      <c r="M7" s="120">
        <f>'Activity Maturity'!F4</f>
        <v>1.5</v>
      </c>
    </row>
    <row r="8" spans="2:13" ht="15">
      <c r="B8" s="129"/>
      <c r="C8" s="123"/>
      <c r="D8" s="123"/>
      <c r="E8" s="123"/>
      <c r="F8" s="123"/>
      <c r="G8" s="123"/>
      <c r="H8" s="123"/>
      <c r="I8" s="123"/>
      <c r="J8" s="130"/>
      <c r="L8" s="117" t="str">
        <f>'Activity Maturity'!C5</f>
        <v>A2</v>
      </c>
      <c r="M8" s="120">
        <f>'Activity Maturity'!F5</f>
        <v>2.5</v>
      </c>
    </row>
    <row r="9" spans="2:13" ht="15">
      <c r="B9" s="129"/>
      <c r="C9" s="123"/>
      <c r="D9" s="123"/>
      <c r="E9" s="123"/>
      <c r="F9" s="123"/>
      <c r="G9" s="123"/>
      <c r="H9" s="123"/>
      <c r="I9" s="123"/>
      <c r="J9" s="130"/>
      <c r="L9" s="117" t="str">
        <f>'Activity Maturity'!C6</f>
        <v>A3</v>
      </c>
      <c r="M9" s="120">
        <f>'Activity Maturity'!F6</f>
        <v>2.5</v>
      </c>
    </row>
    <row r="10" spans="2:13" ht="15">
      <c r="B10" s="129"/>
      <c r="C10" s="123"/>
      <c r="D10" s="123"/>
      <c r="E10" s="123"/>
      <c r="F10" s="123"/>
      <c r="G10" s="123"/>
      <c r="H10" s="123"/>
      <c r="I10" s="123"/>
      <c r="J10" s="130"/>
      <c r="L10" s="117" t="str">
        <f>'Activity Maturity'!C7</f>
        <v>A4</v>
      </c>
      <c r="M10" s="120">
        <f>'Activity Maturity'!F7</f>
        <v>1.5</v>
      </c>
    </row>
    <row r="11" spans="2:13" ht="15">
      <c r="B11" s="129"/>
      <c r="C11" s="123"/>
      <c r="D11" s="123"/>
      <c r="E11" s="123"/>
      <c r="F11" s="123"/>
      <c r="G11" s="123"/>
      <c r="H11" s="123"/>
      <c r="I11" s="123"/>
      <c r="J11" s="130"/>
      <c r="L11" s="117" t="str">
        <f>'Activity Maturity'!C8</f>
        <v>A5</v>
      </c>
      <c r="M11" s="120">
        <f>'Activity Maturity'!F8</f>
        <v>1.5</v>
      </c>
    </row>
    <row r="12" spans="2:13" ht="15">
      <c r="B12" s="129"/>
      <c r="C12" s="123"/>
      <c r="D12" s="123"/>
      <c r="E12" s="123"/>
      <c r="F12" s="123"/>
      <c r="G12" s="123"/>
      <c r="H12" s="123"/>
      <c r="I12" s="123"/>
      <c r="J12" s="130"/>
      <c r="L12" s="117" t="str">
        <f>'Activity Maturity'!C9</f>
        <v>A6</v>
      </c>
      <c r="M12" s="120">
        <f>'Activity Maturity'!F9</f>
        <v>2.5</v>
      </c>
    </row>
    <row r="13" spans="2:13" ht="15">
      <c r="B13" s="129"/>
      <c r="C13" s="123"/>
      <c r="D13" s="123"/>
      <c r="E13" s="123"/>
      <c r="F13" s="123"/>
      <c r="G13" s="123"/>
      <c r="H13" s="123"/>
      <c r="I13" s="123"/>
      <c r="J13" s="130"/>
      <c r="L13" s="117" t="str">
        <f>'Activity Maturity'!C10</f>
        <v>A7</v>
      </c>
      <c r="M13" s="120">
        <f>'Activity Maturity'!F10</f>
        <v>1.5</v>
      </c>
    </row>
    <row r="14" spans="2:13" ht="15">
      <c r="B14" s="129"/>
      <c r="C14" s="123"/>
      <c r="D14" s="123"/>
      <c r="E14" s="123"/>
      <c r="F14" s="123"/>
      <c r="G14" s="123"/>
      <c r="H14" s="123"/>
      <c r="I14" s="123"/>
      <c r="J14" s="130"/>
      <c r="L14" s="117" t="str">
        <f>'Activity Maturity'!C11</f>
        <v>A8</v>
      </c>
      <c r="M14" s="120">
        <f>'Activity Maturity'!F11</f>
        <v>1.5</v>
      </c>
    </row>
    <row r="15" spans="2:13" ht="15">
      <c r="B15" s="129"/>
      <c r="C15" s="123"/>
      <c r="D15" s="123"/>
      <c r="E15" s="123"/>
      <c r="F15" s="123"/>
      <c r="G15" s="123"/>
      <c r="H15" s="123"/>
      <c r="I15" s="123"/>
      <c r="J15" s="130"/>
      <c r="L15" s="117" t="str">
        <f>'Activity Maturity'!C12</f>
        <v>A9</v>
      </c>
      <c r="M15" s="120">
        <f>'Activity Maturity'!F12</f>
        <v>3.5</v>
      </c>
    </row>
    <row r="16" spans="2:13" ht="15">
      <c r="B16" s="129"/>
      <c r="C16" s="123"/>
      <c r="D16" s="123"/>
      <c r="E16" s="123"/>
      <c r="F16" s="123"/>
      <c r="G16" s="123"/>
      <c r="H16" s="123"/>
      <c r="I16" s="123"/>
      <c r="J16" s="130"/>
      <c r="L16" s="117" t="str">
        <f>'Activity Maturity'!C13</f>
        <v>A10</v>
      </c>
      <c r="M16" s="120">
        <f>'Activity Maturity'!F13</f>
        <v>1.5</v>
      </c>
    </row>
    <row r="17" spans="2:13" ht="15">
      <c r="B17" s="129"/>
      <c r="C17" s="123"/>
      <c r="D17" s="123"/>
      <c r="E17" s="123"/>
      <c r="F17" s="123"/>
      <c r="G17" s="123"/>
      <c r="H17" s="123"/>
      <c r="I17" s="123"/>
      <c r="J17" s="130"/>
      <c r="L17" s="117" t="str">
        <f>'Activity Maturity'!C14</f>
        <v>A11</v>
      </c>
      <c r="M17" s="120">
        <f>'Activity Maturity'!F14</f>
        <v>1.5</v>
      </c>
    </row>
    <row r="18" spans="2:13" ht="15.75" thickBot="1">
      <c r="B18" s="129"/>
      <c r="C18" s="123"/>
      <c r="D18" s="123"/>
      <c r="E18" s="123"/>
      <c r="F18" s="123"/>
      <c r="G18" s="123"/>
      <c r="H18" s="123"/>
      <c r="I18" s="123"/>
      <c r="J18" s="130"/>
      <c r="L18" s="118" t="str">
        <f>'Activity Maturity'!C15</f>
        <v>A12</v>
      </c>
      <c r="M18" s="121">
        <f>'Activity Maturity'!F15</f>
        <v>1.5</v>
      </c>
    </row>
    <row r="19" spans="2:10" ht="15">
      <c r="B19" s="129"/>
      <c r="C19" s="123"/>
      <c r="D19" s="123"/>
      <c r="E19" s="123"/>
      <c r="F19" s="123"/>
      <c r="G19" s="123"/>
      <c r="H19" s="123"/>
      <c r="I19" s="123"/>
      <c r="J19" s="130"/>
    </row>
    <row r="20" spans="2:10" ht="15">
      <c r="B20" s="129"/>
      <c r="C20" s="123"/>
      <c r="D20" s="123"/>
      <c r="E20" s="123"/>
      <c r="F20" s="123"/>
      <c r="G20" s="123"/>
      <c r="H20" s="123"/>
      <c r="I20" s="123"/>
      <c r="J20" s="130"/>
    </row>
    <row r="21" spans="2:10" ht="15">
      <c r="B21" s="129"/>
      <c r="C21" s="123"/>
      <c r="D21" s="123"/>
      <c r="E21" s="123"/>
      <c r="F21" s="123"/>
      <c r="G21" s="123"/>
      <c r="H21" s="123"/>
      <c r="I21" s="123"/>
      <c r="J21" s="130"/>
    </row>
    <row r="22" spans="2:10" ht="15">
      <c r="B22" s="129"/>
      <c r="C22" s="123"/>
      <c r="D22" s="123"/>
      <c r="E22" s="123"/>
      <c r="F22" s="123"/>
      <c r="G22" s="123"/>
      <c r="H22" s="123"/>
      <c r="I22" s="123"/>
      <c r="J22" s="130"/>
    </row>
    <row r="23" spans="2:10" ht="15">
      <c r="B23" s="131"/>
      <c r="C23" s="132"/>
      <c r="D23" s="132"/>
      <c r="E23" s="132"/>
      <c r="F23" s="132"/>
      <c r="G23" s="132"/>
      <c r="H23" s="132"/>
      <c r="I23" s="132"/>
      <c r="J23" s="133"/>
    </row>
  </sheetData>
  <sheetProtection password="C764" sheet="1" objects="1" scenarios="1" selectLockedCells="1"/>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R37"/>
  <sheetViews>
    <sheetView showGridLines="0" showRowColHeaders="0" zoomScalePageLayoutView="0" workbookViewId="0" topLeftCell="A1">
      <selection activeCell="E17" sqref="E17"/>
    </sheetView>
  </sheetViews>
  <sheetFormatPr defaultColWidth="9.140625" defaultRowHeight="15"/>
  <cols>
    <col min="1" max="1" width="1.7109375" style="0" customWidth="1"/>
    <col min="2" max="2" width="36.57421875" style="0" customWidth="1"/>
    <col min="3" max="3" width="11.28125" style="0" customWidth="1"/>
    <col min="4" max="4" width="8.140625" style="0" customWidth="1"/>
    <col min="5" max="5" width="6.57421875" style="0" customWidth="1"/>
    <col min="6" max="6" width="6.00390625" style="0" customWidth="1"/>
    <col min="7" max="7" width="5.28125" style="0" customWidth="1"/>
    <col min="8" max="8" width="4.7109375" style="0" customWidth="1"/>
    <col min="9" max="9" width="5.28125" style="0" customWidth="1"/>
    <col min="10" max="10" width="5.140625" style="0" customWidth="1"/>
    <col min="11" max="11" width="4.7109375" style="0" customWidth="1"/>
    <col min="12" max="12" width="4.8515625" style="0" customWidth="1"/>
    <col min="13" max="14" width="5.140625" style="0" customWidth="1"/>
    <col min="15" max="15" width="2.57421875" style="0" customWidth="1"/>
    <col min="16" max="16" width="17.28125" style="0" customWidth="1"/>
    <col min="17" max="17" width="10.7109375" style="0" bestFit="1" customWidth="1"/>
  </cols>
  <sheetData>
    <row r="1" ht="43.5" customHeight="1" thickBot="1">
      <c r="C1" s="41" t="s">
        <v>175</v>
      </c>
    </row>
    <row r="2" spans="5:14" ht="15.75" thickBot="1">
      <c r="E2" s="182" t="s">
        <v>173</v>
      </c>
      <c r="F2" s="183"/>
      <c r="G2" s="183"/>
      <c r="H2" s="183"/>
      <c r="I2" s="183"/>
      <c r="J2" s="183"/>
      <c r="K2" s="183"/>
      <c r="L2" s="183"/>
      <c r="M2" s="183"/>
      <c r="N2" s="184"/>
    </row>
    <row r="3" spans="3:14" ht="15.75" thickBot="1">
      <c r="C3" s="68" t="s">
        <v>171</v>
      </c>
      <c r="D3" s="69" t="s">
        <v>172</v>
      </c>
      <c r="E3" s="71">
        <v>1</v>
      </c>
      <c r="F3" s="72">
        <f>E3+1</f>
        <v>2</v>
      </c>
      <c r="G3" s="72">
        <f aca="true" t="shared" si="0" ref="G3:M3">F3+1</f>
        <v>3</v>
      </c>
      <c r="H3" s="72">
        <f t="shared" si="0"/>
        <v>4</v>
      </c>
      <c r="I3" s="72">
        <f t="shared" si="0"/>
        <v>5</v>
      </c>
      <c r="J3" s="72">
        <f t="shared" si="0"/>
        <v>6</v>
      </c>
      <c r="K3" s="72">
        <f t="shared" si="0"/>
        <v>7</v>
      </c>
      <c r="L3" s="72">
        <f t="shared" si="0"/>
        <v>8</v>
      </c>
      <c r="M3" s="72">
        <f t="shared" si="0"/>
        <v>9</v>
      </c>
      <c r="N3" s="73">
        <f>M3+1</f>
        <v>10</v>
      </c>
    </row>
    <row r="4" spans="2:18" ht="15.75" thickBot="1">
      <c r="B4" s="70" t="s">
        <v>104</v>
      </c>
      <c r="C4" s="46"/>
      <c r="D4" s="50">
        <f>E4</f>
        <v>28</v>
      </c>
      <c r="E4" s="74">
        <f>'Activity Maturity'!U2</f>
        <v>28</v>
      </c>
      <c r="F4" s="74">
        <f>E4</f>
        <v>28</v>
      </c>
      <c r="G4" s="74">
        <f>F4</f>
        <v>28</v>
      </c>
      <c r="H4" s="74"/>
      <c r="I4" s="74"/>
      <c r="J4" s="74"/>
      <c r="K4" s="74"/>
      <c r="L4" s="74"/>
      <c r="M4" s="74"/>
      <c r="N4" s="74"/>
      <c r="R4" s="115" t="s">
        <v>183</v>
      </c>
    </row>
    <row r="5" spans="2:18" ht="15.75" thickBot="1">
      <c r="B5" s="70" t="s">
        <v>170</v>
      </c>
      <c r="C5" s="46"/>
      <c r="D5" s="50">
        <f>E5</f>
        <v>1</v>
      </c>
      <c r="E5" s="75">
        <f>'Activity Maturity'!U3</f>
        <v>1</v>
      </c>
      <c r="F5" s="75">
        <f>E5</f>
        <v>1</v>
      </c>
      <c r="G5" s="75">
        <f>F5</f>
        <v>1</v>
      </c>
      <c r="H5" s="75"/>
      <c r="I5" s="75"/>
      <c r="J5" s="75"/>
      <c r="K5" s="75"/>
      <c r="L5" s="75"/>
      <c r="M5" s="75"/>
      <c r="N5" s="75"/>
      <c r="Q5" s="116" t="s">
        <v>181</v>
      </c>
      <c r="R5" s="120">
        <f>D4</f>
        <v>28</v>
      </c>
    </row>
    <row r="6" spans="2:18" ht="15">
      <c r="B6" s="66" t="str">
        <f>'Activity Maturity'!Q4</f>
        <v>A1: Set the Vision</v>
      </c>
      <c r="C6" s="45">
        <f aca="true" t="shared" si="1" ref="C6:C17">COUNT(E6:N6)</f>
        <v>3</v>
      </c>
      <c r="D6" s="47">
        <f>SUM(E6:N6)/C6</f>
        <v>1.8333333333333333</v>
      </c>
      <c r="E6" s="76">
        <v>1.5</v>
      </c>
      <c r="F6" s="76">
        <v>1.5</v>
      </c>
      <c r="G6" s="76">
        <v>2.5</v>
      </c>
      <c r="H6" s="76"/>
      <c r="I6" s="76"/>
      <c r="J6" s="76"/>
      <c r="K6" s="76"/>
      <c r="L6" s="76"/>
      <c r="M6" s="76"/>
      <c r="N6" s="76"/>
      <c r="Q6" s="117" t="str">
        <f>Analysis!L7</f>
        <v>A1</v>
      </c>
      <c r="R6" s="122">
        <f aca="true" t="shared" si="2" ref="R6:R17">D6</f>
        <v>1.8333333333333333</v>
      </c>
    </row>
    <row r="7" spans="2:18" ht="15">
      <c r="B7" s="66" t="str">
        <f>'Activity Maturity'!Q5</f>
        <v>A2: Establish NRM Organisation</v>
      </c>
      <c r="C7" s="65">
        <f t="shared" si="1"/>
        <v>3</v>
      </c>
      <c r="D7" s="48">
        <f aca="true" t="shared" si="3" ref="D7:D17">SUM(E7:N7)/C7</f>
        <v>2.5</v>
      </c>
      <c r="E7" s="76">
        <v>2.5</v>
      </c>
      <c r="F7" s="76">
        <v>2.5</v>
      </c>
      <c r="G7" s="76">
        <v>2.5</v>
      </c>
      <c r="H7" s="76"/>
      <c r="I7" s="76"/>
      <c r="J7" s="76"/>
      <c r="K7" s="76"/>
      <c r="L7" s="76"/>
      <c r="M7" s="76"/>
      <c r="N7" s="76"/>
      <c r="Q7" s="117" t="str">
        <f>Analysis!L8</f>
        <v>A2</v>
      </c>
      <c r="R7" s="122">
        <f t="shared" si="2"/>
        <v>2.5</v>
      </c>
    </row>
    <row r="8" spans="2:18" ht="15">
      <c r="B8" s="66" t="str">
        <f>'Activity Maturity'!Q6</f>
        <v>A3: Support and regulate</v>
      </c>
      <c r="C8" s="65">
        <f t="shared" si="1"/>
        <v>3</v>
      </c>
      <c r="D8" s="48">
        <f t="shared" si="3"/>
        <v>2.5</v>
      </c>
      <c r="E8" s="76">
        <v>2.5</v>
      </c>
      <c r="F8" s="76">
        <v>2.5</v>
      </c>
      <c r="G8" s="76">
        <v>2.5</v>
      </c>
      <c r="H8" s="76"/>
      <c r="I8" s="76"/>
      <c r="J8" s="76"/>
      <c r="K8" s="76"/>
      <c r="L8" s="76"/>
      <c r="M8" s="76"/>
      <c r="N8" s="76"/>
      <c r="Q8" s="117" t="str">
        <f>Analysis!L9</f>
        <v>A3</v>
      </c>
      <c r="R8" s="122">
        <f t="shared" si="2"/>
        <v>2.5</v>
      </c>
    </row>
    <row r="9" spans="2:18" ht="15">
      <c r="B9" s="66" t="str">
        <f>'Activity Maturity'!Q7</f>
        <v>A4: Promote Awareness</v>
      </c>
      <c r="C9" s="65">
        <f t="shared" si="1"/>
        <v>3</v>
      </c>
      <c r="D9" s="48">
        <f t="shared" si="3"/>
        <v>2</v>
      </c>
      <c r="E9" s="76">
        <v>1.5</v>
      </c>
      <c r="F9" s="76">
        <v>1.5</v>
      </c>
      <c r="G9" s="76">
        <v>3</v>
      </c>
      <c r="H9" s="76"/>
      <c r="I9" s="76"/>
      <c r="J9" s="76"/>
      <c r="K9" s="76"/>
      <c r="L9" s="76"/>
      <c r="M9" s="76"/>
      <c r="N9" s="76"/>
      <c r="Q9" s="117" t="str">
        <f>Analysis!L10</f>
        <v>A4</v>
      </c>
      <c r="R9" s="122">
        <f t="shared" si="2"/>
        <v>2</v>
      </c>
    </row>
    <row r="10" spans="2:18" ht="15">
      <c r="B10" s="66" t="str">
        <f>'Activity Maturity'!Q8</f>
        <v>A5: Provide necessary information</v>
      </c>
      <c r="C10" s="65">
        <f t="shared" si="1"/>
        <v>3</v>
      </c>
      <c r="D10" s="48">
        <f t="shared" si="3"/>
        <v>2</v>
      </c>
      <c r="E10" s="76">
        <v>1.5</v>
      </c>
      <c r="F10" s="76">
        <v>1.5</v>
      </c>
      <c r="G10" s="76">
        <v>3</v>
      </c>
      <c r="H10" s="76"/>
      <c r="I10" s="76"/>
      <c r="J10" s="76"/>
      <c r="K10" s="76"/>
      <c r="L10" s="76"/>
      <c r="M10" s="76"/>
      <c r="N10" s="76"/>
      <c r="Q10" s="117" t="str">
        <f>Analysis!L11</f>
        <v>A5</v>
      </c>
      <c r="R10" s="122">
        <f t="shared" si="2"/>
        <v>2</v>
      </c>
    </row>
    <row r="11" spans="2:18" ht="15">
      <c r="B11" s="66" t="str">
        <f>'Activity Maturity'!Q9</f>
        <v>A6: Use of NRM standards</v>
      </c>
      <c r="C11" s="65">
        <f t="shared" si="1"/>
        <v>3</v>
      </c>
      <c r="D11" s="48">
        <f t="shared" si="3"/>
        <v>2.8333333333333335</v>
      </c>
      <c r="E11" s="76">
        <v>3</v>
      </c>
      <c r="F11" s="76">
        <v>2.5</v>
      </c>
      <c r="G11" s="76">
        <v>3</v>
      </c>
      <c r="H11" s="76"/>
      <c r="I11" s="76"/>
      <c r="J11" s="76"/>
      <c r="K11" s="76"/>
      <c r="L11" s="76"/>
      <c r="M11" s="76"/>
      <c r="N11" s="76"/>
      <c r="Q11" s="117" t="str">
        <f>Analysis!L12</f>
        <v>A6</v>
      </c>
      <c r="R11" s="122">
        <f t="shared" si="2"/>
        <v>2.8333333333333335</v>
      </c>
    </row>
    <row r="12" spans="2:18" ht="15">
      <c r="B12" s="66" t="str">
        <f>'Activity Maturity'!Q10</f>
        <v>A7: Foster collaboration</v>
      </c>
      <c r="C12" s="65">
        <f t="shared" si="1"/>
        <v>3</v>
      </c>
      <c r="D12" s="48">
        <f t="shared" si="3"/>
        <v>2</v>
      </c>
      <c r="E12" s="76">
        <v>1.5</v>
      </c>
      <c r="F12" s="76">
        <v>1.5</v>
      </c>
      <c r="G12" s="76">
        <v>3</v>
      </c>
      <c r="H12" s="76"/>
      <c r="I12" s="76"/>
      <c r="J12" s="76"/>
      <c r="K12" s="76"/>
      <c r="L12" s="76"/>
      <c r="M12" s="76"/>
      <c r="N12" s="76"/>
      <c r="Q12" s="117" t="str">
        <f>Analysis!L13</f>
        <v>A7</v>
      </c>
      <c r="R12" s="122">
        <f t="shared" si="2"/>
        <v>2</v>
      </c>
    </row>
    <row r="13" spans="2:18" ht="15">
      <c r="B13" s="66" t="str">
        <f>'Activity Maturity'!Q11</f>
        <v>A8: Monitor effectiveness</v>
      </c>
      <c r="C13" s="65">
        <f t="shared" si="1"/>
        <v>3</v>
      </c>
      <c r="D13" s="48">
        <f t="shared" si="3"/>
        <v>2</v>
      </c>
      <c r="E13" s="76">
        <v>1.5</v>
      </c>
      <c r="F13" s="76">
        <v>1.5</v>
      </c>
      <c r="G13" s="76">
        <v>3</v>
      </c>
      <c r="H13" s="76"/>
      <c r="I13" s="76"/>
      <c r="J13" s="76"/>
      <c r="K13" s="76"/>
      <c r="L13" s="76"/>
      <c r="M13" s="76"/>
      <c r="N13" s="76"/>
      <c r="Q13" s="117" t="str">
        <f>Analysis!L14</f>
        <v>A8</v>
      </c>
      <c r="R13" s="122">
        <f t="shared" si="2"/>
        <v>2</v>
      </c>
    </row>
    <row r="14" spans="2:18" ht="15">
      <c r="B14" s="66" t="str">
        <f>'Activity Maturity'!Q12</f>
        <v>A9: Analysis of errors</v>
      </c>
      <c r="C14" s="65">
        <f t="shared" si="1"/>
        <v>3</v>
      </c>
      <c r="D14" s="48">
        <f t="shared" si="3"/>
        <v>2.6666666666666665</v>
      </c>
      <c r="E14" s="76">
        <v>1.5</v>
      </c>
      <c r="F14" s="76">
        <v>3.5</v>
      </c>
      <c r="G14" s="76">
        <v>3</v>
      </c>
      <c r="H14" s="76"/>
      <c r="I14" s="76"/>
      <c r="J14" s="76"/>
      <c r="K14" s="76"/>
      <c r="L14" s="76"/>
      <c r="M14" s="76"/>
      <c r="N14" s="76"/>
      <c r="Q14" s="117" t="str">
        <f>Analysis!L15</f>
        <v>A9</v>
      </c>
      <c r="R14" s="122">
        <f t="shared" si="2"/>
        <v>2.6666666666666665</v>
      </c>
    </row>
    <row r="15" spans="2:18" ht="15">
      <c r="B15" s="66" t="str">
        <f>'Activity Maturity'!Q13</f>
        <v>A10: Review effectiveness</v>
      </c>
      <c r="C15" s="65">
        <f t="shared" si="1"/>
        <v>3</v>
      </c>
      <c r="D15" s="48">
        <f t="shared" si="3"/>
        <v>2</v>
      </c>
      <c r="E15" s="76">
        <v>1.5</v>
      </c>
      <c r="F15" s="76">
        <v>1.5</v>
      </c>
      <c r="G15" s="76">
        <v>3</v>
      </c>
      <c r="H15" s="76"/>
      <c r="I15" s="76"/>
      <c r="J15" s="76"/>
      <c r="K15" s="76"/>
      <c r="L15" s="76"/>
      <c r="M15" s="76"/>
      <c r="N15" s="76"/>
      <c r="Q15" s="117" t="str">
        <f>Analysis!L16</f>
        <v>A10</v>
      </c>
      <c r="R15" s="122">
        <f t="shared" si="2"/>
        <v>2</v>
      </c>
    </row>
    <row r="16" spans="2:18" ht="15">
      <c r="B16" s="66" t="str">
        <f>'Activity Maturity'!Q14</f>
        <v>A11: Report on NRM process maturity</v>
      </c>
      <c r="C16" s="65">
        <f t="shared" si="1"/>
        <v>3</v>
      </c>
      <c r="D16" s="48">
        <f t="shared" si="3"/>
        <v>2</v>
      </c>
      <c r="E16" s="76">
        <v>1.5</v>
      </c>
      <c r="F16" s="76">
        <v>1.5</v>
      </c>
      <c r="G16" s="76">
        <v>3</v>
      </c>
      <c r="H16" s="76"/>
      <c r="I16" s="76"/>
      <c r="J16" s="76"/>
      <c r="K16" s="76"/>
      <c r="L16" s="76"/>
      <c r="M16" s="76"/>
      <c r="N16" s="76"/>
      <c r="Q16" s="117" t="str">
        <f>Analysis!L17</f>
        <v>A11</v>
      </c>
      <c r="R16" s="122">
        <f t="shared" si="2"/>
        <v>2</v>
      </c>
    </row>
    <row r="17" spans="2:18" ht="15.75" thickBot="1">
      <c r="B17" s="67" t="str">
        <f>'Activity Maturity'!Q15</f>
        <v>A12: Suggest actions to improve process</v>
      </c>
      <c r="C17" s="46">
        <f t="shared" si="1"/>
        <v>3</v>
      </c>
      <c r="D17" s="49">
        <f t="shared" si="3"/>
        <v>2</v>
      </c>
      <c r="E17" s="77">
        <v>1.5</v>
      </c>
      <c r="F17" s="77">
        <v>1.5</v>
      </c>
      <c r="G17" s="77">
        <v>3</v>
      </c>
      <c r="H17" s="77"/>
      <c r="I17" s="77"/>
      <c r="J17" s="77"/>
      <c r="K17" s="77"/>
      <c r="L17" s="77"/>
      <c r="M17" s="77"/>
      <c r="N17" s="77"/>
      <c r="Q17" s="117" t="str">
        <f>Analysis!L18</f>
        <v>A12</v>
      </c>
      <c r="R17" s="122">
        <f t="shared" si="2"/>
        <v>2</v>
      </c>
    </row>
    <row r="18" ht="15.75" thickBot="1"/>
    <row r="19" spans="2:14" ht="18.75">
      <c r="B19" s="88" t="str">
        <f>Identification!B13</f>
        <v>Country</v>
      </c>
      <c r="C19" s="89" t="str">
        <f>VLOOKUP(D4,Identification!F11:G38,2,FALSE)</f>
        <v>Anonymous</v>
      </c>
      <c r="D19" s="90"/>
      <c r="E19" s="90"/>
      <c r="F19" s="90"/>
      <c r="G19" s="90"/>
      <c r="H19" s="90"/>
      <c r="I19" s="90"/>
      <c r="J19" s="90"/>
      <c r="K19" s="90"/>
      <c r="L19" s="90"/>
      <c r="M19" s="90"/>
      <c r="N19" s="91"/>
    </row>
    <row r="20" spans="2:14" ht="15">
      <c r="B20" s="92" t="str">
        <f>Identification!B15</f>
        <v>Organization Type</v>
      </c>
      <c r="C20" s="124" t="str">
        <f>VLOOKUP(D5,Identification!I11:J14,2,FALSE)</f>
        <v>National Government / relevant organization (i.e. parliament, ministries, etc.)</v>
      </c>
      <c r="D20" s="93"/>
      <c r="E20" s="93"/>
      <c r="F20" s="93"/>
      <c r="G20" s="93"/>
      <c r="H20" s="93"/>
      <c r="I20" s="93"/>
      <c r="J20" s="93"/>
      <c r="K20" s="93"/>
      <c r="L20" s="93"/>
      <c r="M20" s="93"/>
      <c r="N20" s="94"/>
    </row>
    <row r="21" spans="2:14" ht="15.75" thickBot="1">
      <c r="B21" s="95" t="str">
        <f>Identification!B16</f>
        <v>Date</v>
      </c>
      <c r="C21" s="185">
        <f ca="1">TODAY()</f>
        <v>40647</v>
      </c>
      <c r="D21" s="185"/>
      <c r="E21" s="96"/>
      <c r="F21" s="96"/>
      <c r="G21" s="96"/>
      <c r="H21" s="96"/>
      <c r="I21" s="96"/>
      <c r="J21" s="96"/>
      <c r="K21" s="96"/>
      <c r="L21" s="96"/>
      <c r="M21" s="96"/>
      <c r="N21" s="97"/>
    </row>
    <row r="25" spans="2:6" ht="15">
      <c r="B25" s="78"/>
      <c r="C25" s="79" t="s">
        <v>174</v>
      </c>
      <c r="D25" s="79" t="s">
        <v>157</v>
      </c>
      <c r="E25" s="79" t="s">
        <v>158</v>
      </c>
      <c r="F25" s="79" t="s">
        <v>159</v>
      </c>
    </row>
    <row r="26" spans="2:6" ht="15">
      <c r="B26" s="78">
        <v>1</v>
      </c>
      <c r="C26" s="80">
        <f>D6</f>
        <v>1.8333333333333333</v>
      </c>
      <c r="D26" s="80">
        <f>D6</f>
        <v>1.8333333333333333</v>
      </c>
      <c r="E26" s="80">
        <v>0</v>
      </c>
      <c r="F26" s="80">
        <v>0</v>
      </c>
    </row>
    <row r="27" spans="2:6" ht="15">
      <c r="B27" s="78">
        <f>B26+1</f>
        <v>2</v>
      </c>
      <c r="C27" s="80">
        <f aca="true" t="shared" si="4" ref="C27:C37">D7</f>
        <v>2.5</v>
      </c>
      <c r="D27" s="80">
        <f>D7</f>
        <v>2.5</v>
      </c>
      <c r="E27" s="80">
        <v>0</v>
      </c>
      <c r="F27" s="80">
        <v>0</v>
      </c>
    </row>
    <row r="28" spans="2:6" ht="15">
      <c r="B28" s="78">
        <f aca="true" t="shared" si="5" ref="B28:B37">B27+1</f>
        <v>3</v>
      </c>
      <c r="C28" s="80">
        <f t="shared" si="4"/>
        <v>2.5</v>
      </c>
      <c r="D28" s="80">
        <v>0</v>
      </c>
      <c r="E28" s="80">
        <f aca="true" t="shared" si="6" ref="E28:E33">D8</f>
        <v>2.5</v>
      </c>
      <c r="F28" s="80">
        <v>0</v>
      </c>
    </row>
    <row r="29" spans="2:6" ht="15">
      <c r="B29" s="78">
        <f t="shared" si="5"/>
        <v>4</v>
      </c>
      <c r="C29" s="80">
        <f t="shared" si="4"/>
        <v>2</v>
      </c>
      <c r="D29" s="80">
        <v>0</v>
      </c>
      <c r="E29" s="80">
        <f t="shared" si="6"/>
        <v>2</v>
      </c>
      <c r="F29" s="80">
        <v>0</v>
      </c>
    </row>
    <row r="30" spans="2:6" ht="15">
      <c r="B30" s="78">
        <f t="shared" si="5"/>
        <v>5</v>
      </c>
      <c r="C30" s="80">
        <f t="shared" si="4"/>
        <v>2</v>
      </c>
      <c r="D30" s="80">
        <v>0</v>
      </c>
      <c r="E30" s="80">
        <f t="shared" si="6"/>
        <v>2</v>
      </c>
      <c r="F30" s="80">
        <v>0</v>
      </c>
    </row>
    <row r="31" spans="2:6" ht="15">
      <c r="B31" s="78">
        <f t="shared" si="5"/>
        <v>6</v>
      </c>
      <c r="C31" s="80">
        <f t="shared" si="4"/>
        <v>2.8333333333333335</v>
      </c>
      <c r="D31" s="80">
        <v>0</v>
      </c>
      <c r="E31" s="80">
        <f t="shared" si="6"/>
        <v>2.8333333333333335</v>
      </c>
      <c r="F31" s="80">
        <v>0</v>
      </c>
    </row>
    <row r="32" spans="2:6" ht="15">
      <c r="B32" s="78">
        <f t="shared" si="5"/>
        <v>7</v>
      </c>
      <c r="C32" s="80">
        <f t="shared" si="4"/>
        <v>2</v>
      </c>
      <c r="D32" s="80">
        <v>0</v>
      </c>
      <c r="E32" s="80">
        <f t="shared" si="6"/>
        <v>2</v>
      </c>
      <c r="F32" s="80">
        <v>0</v>
      </c>
    </row>
    <row r="33" spans="2:6" ht="15">
      <c r="B33" s="78">
        <f t="shared" si="5"/>
        <v>8</v>
      </c>
      <c r="C33" s="80">
        <f t="shared" si="4"/>
        <v>2</v>
      </c>
      <c r="D33" s="80">
        <v>0</v>
      </c>
      <c r="E33" s="80">
        <f t="shared" si="6"/>
        <v>2</v>
      </c>
      <c r="F33" s="80">
        <v>0</v>
      </c>
    </row>
    <row r="34" spans="2:6" ht="15">
      <c r="B34" s="78">
        <f t="shared" si="5"/>
        <v>9</v>
      </c>
      <c r="C34" s="80">
        <f t="shared" si="4"/>
        <v>2.6666666666666665</v>
      </c>
      <c r="D34" s="80">
        <v>0</v>
      </c>
      <c r="E34" s="80">
        <v>0</v>
      </c>
      <c r="F34" s="80">
        <f>D14</f>
        <v>2.6666666666666665</v>
      </c>
    </row>
    <row r="35" spans="2:6" ht="15">
      <c r="B35" s="78">
        <f t="shared" si="5"/>
        <v>10</v>
      </c>
      <c r="C35" s="80">
        <f t="shared" si="4"/>
        <v>2</v>
      </c>
      <c r="D35" s="80">
        <v>0</v>
      </c>
      <c r="E35" s="80">
        <v>0</v>
      </c>
      <c r="F35" s="80">
        <f>D15</f>
        <v>2</v>
      </c>
    </row>
    <row r="36" spans="2:6" ht="15">
      <c r="B36" s="78">
        <f t="shared" si="5"/>
        <v>11</v>
      </c>
      <c r="C36" s="80">
        <f t="shared" si="4"/>
        <v>2</v>
      </c>
      <c r="D36" s="80">
        <v>0</v>
      </c>
      <c r="E36" s="80">
        <v>0</v>
      </c>
      <c r="F36" s="80">
        <f>D16</f>
        <v>2</v>
      </c>
    </row>
    <row r="37" spans="2:6" ht="15">
      <c r="B37" s="78">
        <f t="shared" si="5"/>
        <v>12</v>
      </c>
      <c r="C37" s="80">
        <f t="shared" si="4"/>
        <v>2</v>
      </c>
      <c r="D37" s="80">
        <v>0</v>
      </c>
      <c r="E37" s="80">
        <v>0</v>
      </c>
      <c r="F37" s="80">
        <f>D17</f>
        <v>2</v>
      </c>
    </row>
  </sheetData>
  <sheetProtection password="C764" sheet="1" objects="1" scenarios="1" selectLockedCells="1"/>
  <mergeCells count="2">
    <mergeCell ref="E2:N2"/>
    <mergeCell ref="C21:D21"/>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1:P20"/>
  <sheetViews>
    <sheetView showGridLines="0" showRowColHeaders="0" tabSelected="1" zoomScale="80" zoomScaleNormal="80" zoomScalePageLayoutView="0" workbookViewId="0" topLeftCell="A1">
      <selection activeCell="E17" sqref="E17"/>
    </sheetView>
  </sheetViews>
  <sheetFormatPr defaultColWidth="9.140625" defaultRowHeight="15"/>
  <cols>
    <col min="1" max="1" width="2.00390625" style="0" customWidth="1"/>
    <col min="2" max="2" width="37.7109375" style="0" customWidth="1"/>
    <col min="3" max="3" width="7.8515625" style="0" customWidth="1"/>
    <col min="4" max="4" width="8.421875" style="0" customWidth="1"/>
    <col min="5" max="5" width="13.57421875" style="0" customWidth="1"/>
    <col min="6" max="6" width="14.57421875" style="0" customWidth="1"/>
    <col min="7" max="7" width="14.140625" style="0" customWidth="1"/>
    <col min="8" max="8" width="14.57421875" style="0" customWidth="1"/>
    <col min="9" max="9" width="14.140625" style="0" customWidth="1"/>
    <col min="10" max="10" width="13.8515625" style="0" customWidth="1"/>
    <col min="11" max="11" width="14.7109375" style="0" customWidth="1"/>
    <col min="12" max="12" width="14.8515625" style="0" customWidth="1"/>
    <col min="13" max="13" width="12.8515625" style="0" customWidth="1"/>
    <col min="14" max="14" width="15.140625" style="0" customWidth="1"/>
  </cols>
  <sheetData>
    <row r="1" ht="51.75" customHeight="1" thickBot="1">
      <c r="C1" s="41" t="s">
        <v>176</v>
      </c>
    </row>
    <row r="2" spans="5:14" ht="15.75" thickBot="1">
      <c r="E2" s="182" t="s">
        <v>178</v>
      </c>
      <c r="F2" s="183"/>
      <c r="G2" s="183"/>
      <c r="H2" s="183"/>
      <c r="I2" s="183"/>
      <c r="J2" s="183"/>
      <c r="K2" s="183"/>
      <c r="L2" s="183"/>
      <c r="M2" s="183"/>
      <c r="N2" s="184"/>
    </row>
    <row r="3" spans="3:16" ht="15.75" thickBot="1">
      <c r="C3" s="68" t="s">
        <v>180</v>
      </c>
      <c r="D3" s="69" t="s">
        <v>179</v>
      </c>
      <c r="E3" s="71">
        <v>1</v>
      </c>
      <c r="F3" s="72">
        <f>E3+1</f>
        <v>2</v>
      </c>
      <c r="G3" s="72">
        <f aca="true" t="shared" si="0" ref="G3:M3">F3+1</f>
        <v>3</v>
      </c>
      <c r="H3" s="72">
        <f t="shared" si="0"/>
        <v>4</v>
      </c>
      <c r="I3" s="72">
        <f t="shared" si="0"/>
        <v>5</v>
      </c>
      <c r="J3" s="72">
        <f t="shared" si="0"/>
        <v>6</v>
      </c>
      <c r="K3" s="72">
        <f t="shared" si="0"/>
        <v>7</v>
      </c>
      <c r="L3" s="72">
        <f t="shared" si="0"/>
        <v>8</v>
      </c>
      <c r="M3" s="72">
        <f t="shared" si="0"/>
        <v>9</v>
      </c>
      <c r="N3" s="73">
        <f>M3+1</f>
        <v>10</v>
      </c>
      <c r="P3" s="105">
        <v>0</v>
      </c>
    </row>
    <row r="4" spans="2:14" ht="15.75" thickBot="1">
      <c r="B4" s="70" t="s">
        <v>177</v>
      </c>
      <c r="C4" s="46"/>
      <c r="D4" s="50"/>
      <c r="E4" s="74">
        <v>28</v>
      </c>
      <c r="F4" s="74">
        <v>28</v>
      </c>
      <c r="G4" s="74">
        <v>28</v>
      </c>
      <c r="H4" s="102">
        <v>28</v>
      </c>
      <c r="I4" s="102">
        <f aca="true" ca="1" t="shared" si="1" ref="I4:N4">IF($P$3=1,INT(RAND()*27+1),"")</f>
      </c>
      <c r="J4" s="102">
        <f ca="1" t="shared" si="1"/>
      </c>
      <c r="K4" s="102">
        <f ca="1" t="shared" si="1"/>
      </c>
      <c r="L4" s="102">
        <f ca="1" t="shared" si="1"/>
      </c>
      <c r="M4" s="102">
        <f ca="1" t="shared" si="1"/>
      </c>
      <c r="N4" s="102">
        <f ca="1" t="shared" si="1"/>
      </c>
    </row>
    <row r="5" spans="2:14" s="98" customFormat="1" ht="15.75" thickBot="1">
      <c r="B5" s="101" t="s">
        <v>104</v>
      </c>
      <c r="C5" s="99"/>
      <c r="D5" s="100"/>
      <c r="E5" s="104" t="str">
        <f>IF(E4&gt;0,VLOOKUP(E4,Identification!$F$11:$G$38,2,FALSE),"Available")</f>
        <v>Anonymous</v>
      </c>
      <c r="F5" s="104" t="str">
        <f>IF(F4&gt;0,VLOOKUP(F4,Identification!$F$11:$G$38,2,FALSE),"Available")</f>
        <v>Anonymous</v>
      </c>
      <c r="G5" s="104" t="str">
        <f>IF(G4&gt;0,VLOOKUP(G4,Identification!$F$11:$G$38,2,FALSE),"Available")</f>
        <v>Anonymous</v>
      </c>
      <c r="H5" s="104" t="str">
        <f>IF(H4&gt;0,VLOOKUP(H4,Identification!$F$11:$G$38,2,FALSE),"Available")</f>
        <v>Anonymous</v>
      </c>
      <c r="I5" s="104" t="str">
        <f>IF(I4&lt;&gt;"",VLOOKUP(I4,Identification!$F$11:$G$38,2,FALSE),"Available")</f>
        <v>Available</v>
      </c>
      <c r="J5" s="104" t="str">
        <f>IF(J4&lt;&gt;"",VLOOKUP(J4,Identification!$F$11:$G$38,2,FALSE),"Available")</f>
        <v>Available</v>
      </c>
      <c r="K5" s="104" t="str">
        <f>IF(K4&lt;&gt;"",VLOOKUP(K4,Identification!$F$11:$G$38,2,FALSE),"Available")</f>
        <v>Available</v>
      </c>
      <c r="L5" s="104" t="str">
        <f>IF(L4&lt;&gt;"",VLOOKUP(L4,Identification!$F$11:$G$38,2,FALSE),"Available")</f>
        <v>Available</v>
      </c>
      <c r="M5" s="104" t="str">
        <f>IF(M4&lt;&gt;"",VLOOKUP(M4,Identification!$F$11:$G$38,2,FALSE),"Available")</f>
        <v>Available</v>
      </c>
      <c r="N5" s="104" t="str">
        <f>IF(N4&lt;&gt;"",VLOOKUP(N4,Identification!$F$11:$G$38,2,FALSE),"Available")</f>
        <v>Available</v>
      </c>
    </row>
    <row r="6" spans="2:14" ht="15">
      <c r="B6" s="66" t="str">
        <f>'Activity Maturity'!Q4</f>
        <v>A1: Set the Vision</v>
      </c>
      <c r="C6" s="45">
        <f aca="true" t="shared" si="2" ref="C6:C17">COUNT(E6:N6)</f>
        <v>4</v>
      </c>
      <c r="D6" s="47">
        <f>SUM(E6:N6)/C6</f>
        <v>3.166666666666667</v>
      </c>
      <c r="E6" s="107">
        <v>3.8333333333333335</v>
      </c>
      <c r="F6" s="110">
        <v>2.5</v>
      </c>
      <c r="G6" s="81">
        <v>4.5</v>
      </c>
      <c r="H6" s="107">
        <v>1.8333333333333333</v>
      </c>
      <c r="I6" s="103">
        <f aca="true" ca="1" t="shared" si="3" ref="I6:N17">IF($P$3=1,INT(RAND()*5+1),"")</f>
      </c>
      <c r="J6" s="103">
        <f ca="1" t="shared" si="3"/>
      </c>
      <c r="K6" s="103">
        <f ca="1" t="shared" si="3"/>
      </c>
      <c r="L6" s="103">
        <f ca="1" t="shared" si="3"/>
      </c>
      <c r="M6" s="103">
        <f ca="1" t="shared" si="3"/>
      </c>
      <c r="N6" s="103">
        <f ca="1" t="shared" si="3"/>
      </c>
    </row>
    <row r="7" spans="2:14" ht="15">
      <c r="B7" s="66" t="str">
        <f>'Activity Maturity'!Q5</f>
        <v>A2: Establish NRM Organisation</v>
      </c>
      <c r="C7" s="65">
        <f t="shared" si="2"/>
        <v>4</v>
      </c>
      <c r="D7" s="48">
        <f aca="true" t="shared" si="4" ref="D7:D17">SUM(E7:N7)/C7</f>
        <v>3.0833333333333335</v>
      </c>
      <c r="E7" s="108">
        <v>2.8333333333333335</v>
      </c>
      <c r="F7" s="111">
        <v>2.5</v>
      </c>
      <c r="G7" s="81">
        <v>4.5</v>
      </c>
      <c r="H7" s="108">
        <v>2.5</v>
      </c>
      <c r="I7" s="81">
        <f ca="1" t="shared" si="3"/>
      </c>
      <c r="J7" s="81">
        <f ca="1" t="shared" si="3"/>
      </c>
      <c r="K7" s="81">
        <f ca="1" t="shared" si="3"/>
      </c>
      <c r="L7" s="81">
        <f ca="1" t="shared" si="3"/>
      </c>
      <c r="M7" s="81">
        <f ca="1" t="shared" si="3"/>
      </c>
      <c r="N7" s="81">
        <f ca="1" t="shared" si="3"/>
      </c>
    </row>
    <row r="8" spans="2:14" ht="15">
      <c r="B8" s="66" t="str">
        <f>'Activity Maturity'!Q6</f>
        <v>A3: Support and regulate</v>
      </c>
      <c r="C8" s="65">
        <f t="shared" si="2"/>
        <v>4</v>
      </c>
      <c r="D8" s="48">
        <f t="shared" si="4"/>
        <v>2.875</v>
      </c>
      <c r="E8" s="108">
        <v>2.5</v>
      </c>
      <c r="F8" s="111">
        <v>2.5</v>
      </c>
      <c r="G8" s="81">
        <v>4</v>
      </c>
      <c r="H8" s="108">
        <v>2.5</v>
      </c>
      <c r="I8" s="81">
        <f ca="1" t="shared" si="3"/>
      </c>
      <c r="J8" s="81">
        <f ca="1" t="shared" si="3"/>
      </c>
      <c r="K8" s="81">
        <f ca="1" t="shared" si="3"/>
      </c>
      <c r="L8" s="81">
        <f ca="1" t="shared" si="3"/>
      </c>
      <c r="M8" s="81">
        <f ca="1" t="shared" si="3"/>
      </c>
      <c r="N8" s="81">
        <f ca="1" t="shared" si="3"/>
      </c>
    </row>
    <row r="9" spans="2:14" ht="15">
      <c r="B9" s="66" t="str">
        <f>'Activity Maturity'!Q7</f>
        <v>A4: Promote Awareness</v>
      </c>
      <c r="C9" s="65">
        <f t="shared" si="2"/>
        <v>4</v>
      </c>
      <c r="D9" s="48">
        <f t="shared" si="4"/>
        <v>2.8333333333333335</v>
      </c>
      <c r="E9" s="108">
        <v>2.8333333333333335</v>
      </c>
      <c r="F9" s="111">
        <v>3.5</v>
      </c>
      <c r="G9" s="81">
        <v>3</v>
      </c>
      <c r="H9" s="108">
        <v>2</v>
      </c>
      <c r="I9" s="81">
        <f ca="1" t="shared" si="3"/>
      </c>
      <c r="J9" s="81">
        <f ca="1" t="shared" si="3"/>
      </c>
      <c r="K9" s="81">
        <f ca="1" t="shared" si="3"/>
      </c>
      <c r="L9" s="81">
        <f ca="1" t="shared" si="3"/>
      </c>
      <c r="M9" s="81">
        <f ca="1" t="shared" si="3"/>
      </c>
      <c r="N9" s="81">
        <f ca="1" t="shared" si="3"/>
      </c>
    </row>
    <row r="10" spans="2:14" ht="15">
      <c r="B10" s="66" t="str">
        <f>'Activity Maturity'!Q8</f>
        <v>A5: Provide necessary information</v>
      </c>
      <c r="C10" s="65">
        <f t="shared" si="2"/>
        <v>4</v>
      </c>
      <c r="D10" s="48">
        <f t="shared" si="4"/>
        <v>3.0416666666666665</v>
      </c>
      <c r="E10" s="108">
        <v>2.6666666666666665</v>
      </c>
      <c r="F10" s="111">
        <v>2.5</v>
      </c>
      <c r="G10" s="81">
        <v>5</v>
      </c>
      <c r="H10" s="108">
        <v>2</v>
      </c>
      <c r="I10" s="81">
        <f ca="1" t="shared" si="3"/>
      </c>
      <c r="J10" s="81">
        <f ca="1" t="shared" si="3"/>
      </c>
      <c r="K10" s="81">
        <f ca="1" t="shared" si="3"/>
      </c>
      <c r="L10" s="81">
        <f ca="1" t="shared" si="3"/>
      </c>
      <c r="M10" s="81">
        <f ca="1" t="shared" si="3"/>
      </c>
      <c r="N10" s="81">
        <f ca="1" t="shared" si="3"/>
      </c>
    </row>
    <row r="11" spans="2:14" ht="15">
      <c r="B11" s="66" t="str">
        <f>'Activity Maturity'!Q9</f>
        <v>A6: Use of NRM standards</v>
      </c>
      <c r="C11" s="65">
        <f t="shared" si="2"/>
        <v>4</v>
      </c>
      <c r="D11" s="48">
        <f t="shared" si="4"/>
        <v>3.0416666666666665</v>
      </c>
      <c r="E11" s="108">
        <v>1.3333333333333333</v>
      </c>
      <c r="F11" s="111">
        <v>3</v>
      </c>
      <c r="G11" s="81">
        <v>5</v>
      </c>
      <c r="H11" s="108">
        <v>2.8333333333333335</v>
      </c>
      <c r="I11" s="81">
        <f ca="1" t="shared" si="3"/>
      </c>
      <c r="J11" s="81">
        <f ca="1" t="shared" si="3"/>
      </c>
      <c r="K11" s="81">
        <f ca="1" t="shared" si="3"/>
      </c>
      <c r="L11" s="81">
        <f ca="1" t="shared" si="3"/>
      </c>
      <c r="M11" s="81">
        <f ca="1" t="shared" si="3"/>
      </c>
      <c r="N11" s="81">
        <f ca="1" t="shared" si="3"/>
      </c>
    </row>
    <row r="12" spans="2:14" ht="15">
      <c r="B12" s="66" t="str">
        <f>'Activity Maturity'!Q10</f>
        <v>A7: Foster collaboration</v>
      </c>
      <c r="C12" s="65">
        <f t="shared" si="2"/>
        <v>4</v>
      </c>
      <c r="D12" s="48">
        <f t="shared" si="4"/>
        <v>2.9166666666666665</v>
      </c>
      <c r="E12" s="108">
        <v>2.1666666666666665</v>
      </c>
      <c r="F12" s="111">
        <v>2.5</v>
      </c>
      <c r="G12" s="81">
        <v>5</v>
      </c>
      <c r="H12" s="108">
        <v>2</v>
      </c>
      <c r="I12" s="81">
        <f ca="1" t="shared" si="3"/>
      </c>
      <c r="J12" s="81">
        <f ca="1" t="shared" si="3"/>
      </c>
      <c r="K12" s="81">
        <f ca="1" t="shared" si="3"/>
      </c>
      <c r="L12" s="81">
        <f ca="1" t="shared" si="3"/>
      </c>
      <c r="M12" s="81">
        <f ca="1" t="shared" si="3"/>
      </c>
      <c r="N12" s="81">
        <f ca="1" t="shared" si="3"/>
      </c>
    </row>
    <row r="13" spans="2:14" ht="15">
      <c r="B13" s="66" t="str">
        <f>'Activity Maturity'!Q11</f>
        <v>A8: Monitor effectiveness</v>
      </c>
      <c r="C13" s="65">
        <f t="shared" si="2"/>
        <v>4</v>
      </c>
      <c r="D13" s="48">
        <f t="shared" si="4"/>
        <v>2.208333333333333</v>
      </c>
      <c r="E13" s="108">
        <v>1.3333333333333333</v>
      </c>
      <c r="F13" s="111">
        <v>2.5</v>
      </c>
      <c r="G13" s="81">
        <v>3</v>
      </c>
      <c r="H13" s="108">
        <v>2</v>
      </c>
      <c r="I13" s="81">
        <f ca="1" t="shared" si="3"/>
      </c>
      <c r="J13" s="81">
        <f ca="1" t="shared" si="3"/>
      </c>
      <c r="K13" s="81">
        <f ca="1" t="shared" si="3"/>
      </c>
      <c r="L13" s="81">
        <f ca="1" t="shared" si="3"/>
      </c>
      <c r="M13" s="81">
        <f ca="1" t="shared" si="3"/>
      </c>
      <c r="N13" s="81">
        <f ca="1" t="shared" si="3"/>
      </c>
    </row>
    <row r="14" spans="2:14" ht="15">
      <c r="B14" s="66" t="str">
        <f>'Activity Maturity'!Q12</f>
        <v>A9: Analysis of errors</v>
      </c>
      <c r="C14" s="65">
        <f t="shared" si="2"/>
        <v>4</v>
      </c>
      <c r="D14" s="48">
        <f t="shared" si="4"/>
        <v>2.75</v>
      </c>
      <c r="E14" s="108">
        <v>2.3333333333333335</v>
      </c>
      <c r="F14" s="111">
        <v>2.5</v>
      </c>
      <c r="G14" s="81">
        <v>3.5</v>
      </c>
      <c r="H14" s="108">
        <v>2.6666666666666665</v>
      </c>
      <c r="I14" s="81">
        <f ca="1" t="shared" si="3"/>
      </c>
      <c r="J14" s="81">
        <f ca="1" t="shared" si="3"/>
      </c>
      <c r="K14" s="81">
        <f ca="1" t="shared" si="3"/>
      </c>
      <c r="L14" s="81">
        <f ca="1" t="shared" si="3"/>
      </c>
      <c r="M14" s="81">
        <f ca="1" t="shared" si="3"/>
      </c>
      <c r="N14" s="81">
        <f ca="1" t="shared" si="3"/>
      </c>
    </row>
    <row r="15" spans="2:14" ht="15">
      <c r="B15" s="66" t="str">
        <f>'Activity Maturity'!Q13</f>
        <v>A10: Review effectiveness</v>
      </c>
      <c r="C15" s="65">
        <f t="shared" si="2"/>
        <v>4</v>
      </c>
      <c r="D15" s="48">
        <f t="shared" si="4"/>
        <v>2.416666666666667</v>
      </c>
      <c r="E15" s="108">
        <v>1.6666666666666667</v>
      </c>
      <c r="F15" s="111">
        <v>2</v>
      </c>
      <c r="G15" s="81">
        <v>4</v>
      </c>
      <c r="H15" s="108">
        <v>2</v>
      </c>
      <c r="I15" s="81">
        <f ca="1" t="shared" si="3"/>
      </c>
      <c r="J15" s="81">
        <f ca="1" t="shared" si="3"/>
      </c>
      <c r="K15" s="81">
        <f ca="1" t="shared" si="3"/>
      </c>
      <c r="L15" s="81">
        <f ca="1" t="shared" si="3"/>
      </c>
      <c r="M15" s="81">
        <f ca="1" t="shared" si="3"/>
      </c>
      <c r="N15" s="81">
        <f ca="1" t="shared" si="3"/>
      </c>
    </row>
    <row r="16" spans="2:14" ht="15">
      <c r="B16" s="66" t="str">
        <f>'Activity Maturity'!Q14</f>
        <v>A11: Report on NRM process maturity</v>
      </c>
      <c r="C16" s="65">
        <f t="shared" si="2"/>
        <v>4</v>
      </c>
      <c r="D16" s="48">
        <f t="shared" si="4"/>
        <v>2.333333333333333</v>
      </c>
      <c r="E16" s="108">
        <v>1.3333333333333333</v>
      </c>
      <c r="F16" s="111">
        <v>1.5</v>
      </c>
      <c r="G16" s="81">
        <v>4.5</v>
      </c>
      <c r="H16" s="108">
        <v>2</v>
      </c>
      <c r="I16" s="81">
        <f ca="1" t="shared" si="3"/>
      </c>
      <c r="J16" s="81">
        <f ca="1" t="shared" si="3"/>
      </c>
      <c r="K16" s="81">
        <f ca="1" t="shared" si="3"/>
      </c>
      <c r="L16" s="81">
        <f ca="1" t="shared" si="3"/>
      </c>
      <c r="M16" s="81">
        <f ca="1" t="shared" si="3"/>
      </c>
      <c r="N16" s="81">
        <f ca="1" t="shared" si="3"/>
      </c>
    </row>
    <row r="17" spans="2:14" ht="15.75" thickBot="1">
      <c r="B17" s="67" t="str">
        <f>'Activity Maturity'!Q15</f>
        <v>A12: Suggest actions to improve process</v>
      </c>
      <c r="C17" s="46">
        <f t="shared" si="2"/>
        <v>4</v>
      </c>
      <c r="D17" s="49">
        <f t="shared" si="4"/>
        <v>2.25</v>
      </c>
      <c r="E17" s="109">
        <v>1.5</v>
      </c>
      <c r="F17" s="112">
        <v>1.5</v>
      </c>
      <c r="G17" s="82">
        <v>4</v>
      </c>
      <c r="H17" s="109">
        <v>2</v>
      </c>
      <c r="I17" s="82">
        <f ca="1" t="shared" si="3"/>
      </c>
      <c r="J17" s="82">
        <f ca="1" t="shared" si="3"/>
      </c>
      <c r="K17" s="82">
        <f ca="1" t="shared" si="3"/>
      </c>
      <c r="L17" s="82">
        <f ca="1" t="shared" si="3"/>
      </c>
      <c r="M17" s="82">
        <f ca="1" t="shared" si="3"/>
      </c>
      <c r="N17" s="82">
        <f ca="1" t="shared" si="3"/>
      </c>
    </row>
    <row r="18" ht="15.75" thickBot="1"/>
    <row r="19" spans="2:14" ht="18.75">
      <c r="B19" s="88" t="str">
        <f>Identification!B13</f>
        <v>Country</v>
      </c>
      <c r="C19" s="89" t="s">
        <v>176</v>
      </c>
      <c r="D19" s="90"/>
      <c r="E19" s="90"/>
      <c r="F19" s="90"/>
      <c r="G19" s="90"/>
      <c r="H19" s="90"/>
      <c r="I19" s="90"/>
      <c r="J19" s="90"/>
      <c r="K19" s="90"/>
      <c r="L19" s="90"/>
      <c r="M19" s="90"/>
      <c r="N19" s="91"/>
    </row>
    <row r="20" spans="2:14" ht="15.75" thickBot="1">
      <c r="B20" s="95" t="str">
        <f>Identification!B16</f>
        <v>Date</v>
      </c>
      <c r="C20" s="186">
        <f ca="1">TODAY()</f>
        <v>40647</v>
      </c>
      <c r="D20" s="186"/>
      <c r="E20" s="186"/>
      <c r="F20" s="96"/>
      <c r="G20" s="96"/>
      <c r="H20" s="96"/>
      <c r="I20" s="96"/>
      <c r="J20" s="96"/>
      <c r="K20" s="96"/>
      <c r="L20" s="96"/>
      <c r="M20" s="96"/>
      <c r="N20" s="97"/>
    </row>
  </sheetData>
  <sheetProtection password="C764" sheet="1" objects="1" scenarios="1" selectLockedCells="1"/>
  <mergeCells count="2">
    <mergeCell ref="E2:N2"/>
    <mergeCell ref="C20:E20"/>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TBG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ENISA</dc:creator>
  <cp:keywords/>
  <dc:description/>
  <cp:lastModifiedBy>Enisa User</cp:lastModifiedBy>
  <dcterms:created xsi:type="dcterms:W3CDTF">2010-12-02T17:27:25Z</dcterms:created>
  <dcterms:modified xsi:type="dcterms:W3CDTF">2011-04-14T11:05:09Z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