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45" windowHeight="7665" tabRatio="856"/>
  </bookViews>
  <sheets>
    <sheet name="ΣΥΝΟΠΤΙΚΟΣ ΠΙΝΑΚΑΣ" sheetId="1" r:id="rId1"/>
    <sheet name="ΑΡΧΙΤΕΚΤΟΝΙΚΕΣ ΕΡΓΑΣΙΕΣ" sheetId="15" r:id="rId2"/>
    <sheet name="Η-Μ ΕΓΚΑΤΑΣΤΑΣΕΙΣ" sheetId="16" r:id="rId3"/>
  </sheets>
  <definedNames>
    <definedName name="_xlnm.Print_Area" localSheetId="1">'ΑΡΧΙΤΕΚΤΟΝΙΚΕΣ ΕΡΓΑΣΙΕΣ'!$B$1:$M$92</definedName>
    <definedName name="_xlnm.Print_Area" localSheetId="2">'Η-Μ ΕΓΚΑΤΑΣΤΑΣΕΙΣ'!$B$1:$H$90</definedName>
    <definedName name="_xlnm.Print_Area" localSheetId="0">'ΣΥΝΟΠΤΙΚΟΣ ΠΙΝΑΚΑΣ'!$B$1:$E$43</definedName>
    <definedName name="QuantityTypes">#REF!</definedName>
  </definedNames>
  <calcPr calcId="162913"/>
</workbook>
</file>

<file path=xl/calcChain.xml><?xml version="1.0" encoding="utf-8"?>
<calcChain xmlns="http://schemas.openxmlformats.org/spreadsheetml/2006/main">
  <c r="E14" i="1" l="1"/>
  <c r="G83" i="16" l="1"/>
  <c r="L13" i="15" l="1"/>
  <c r="J45" i="15"/>
  <c r="J31" i="15"/>
  <c r="J29" i="15"/>
  <c r="J28" i="15"/>
  <c r="J27" i="15"/>
  <c r="J26" i="15"/>
  <c r="J25" i="15"/>
  <c r="J22" i="15"/>
  <c r="J21" i="15"/>
  <c r="J19" i="15"/>
  <c r="J17" i="15"/>
  <c r="J16" i="15"/>
  <c r="G13" i="16" l="1"/>
  <c r="G78" i="16"/>
  <c r="G77" i="16"/>
  <c r="G76" i="16"/>
  <c r="G75" i="16"/>
  <c r="G73" i="16"/>
  <c r="G72" i="16"/>
  <c r="G71" i="16"/>
  <c r="G70" i="16"/>
  <c r="G69" i="16"/>
  <c r="G68" i="16"/>
  <c r="G67" i="16"/>
  <c r="G66" i="16"/>
  <c r="G64" i="16"/>
  <c r="G63" i="16"/>
  <c r="G62" i="16"/>
  <c r="G61" i="16"/>
  <c r="G60" i="16"/>
  <c r="G59" i="16"/>
  <c r="G56" i="16"/>
  <c r="E55" i="16"/>
  <c r="G55" i="16" s="1"/>
  <c r="G54" i="16"/>
  <c r="G53" i="16"/>
  <c r="G52" i="16"/>
  <c r="G51" i="16"/>
  <c r="G50" i="16"/>
  <c r="G49" i="16"/>
  <c r="G48" i="16"/>
  <c r="G47" i="16"/>
  <c r="G46" i="16"/>
  <c r="G45" i="16"/>
  <c r="G44" i="16"/>
  <c r="G43" i="16"/>
  <c r="G38" i="16"/>
  <c r="G36" i="16"/>
  <c r="G35" i="16"/>
  <c r="G34" i="16"/>
  <c r="G33" i="16"/>
  <c r="G32" i="16"/>
  <c r="G31" i="16"/>
  <c r="G30" i="16"/>
  <c r="G29" i="16"/>
  <c r="G28" i="16"/>
  <c r="G27" i="16"/>
  <c r="G26" i="16"/>
  <c r="G25" i="16"/>
  <c r="G23" i="16"/>
  <c r="G22" i="16"/>
  <c r="G21" i="16"/>
  <c r="G19" i="16"/>
  <c r="G18" i="16"/>
  <c r="G17" i="16"/>
  <c r="G16" i="16"/>
  <c r="G15" i="16"/>
  <c r="G14" i="16"/>
  <c r="H42" i="16" l="1"/>
  <c r="E29" i="1" s="1"/>
  <c r="H24" i="16"/>
  <c r="E28" i="1" s="1"/>
  <c r="H58" i="16"/>
  <c r="E30" i="1" s="1"/>
  <c r="H65" i="16"/>
  <c r="H12" i="16"/>
  <c r="M12" i="15"/>
  <c r="E10" i="1" s="1"/>
  <c r="J91" i="15"/>
  <c r="L91" i="15" s="1"/>
  <c r="J90" i="15"/>
  <c r="L90" i="15" s="1"/>
  <c r="J88" i="15"/>
  <c r="L88" i="15" s="1"/>
  <c r="J87" i="15"/>
  <c r="L87" i="15" s="1"/>
  <c r="J86" i="15"/>
  <c r="L86" i="15" s="1"/>
  <c r="J85" i="15"/>
  <c r="L85" i="15" s="1"/>
  <c r="J84" i="15"/>
  <c r="L84" i="15" s="1"/>
  <c r="E82" i="15"/>
  <c r="J82" i="15" s="1"/>
  <c r="L82" i="15" s="1"/>
  <c r="J80" i="15"/>
  <c r="L80" i="15" s="1"/>
  <c r="J79" i="15"/>
  <c r="L79" i="15" s="1"/>
  <c r="J78" i="15"/>
  <c r="L78" i="15" s="1"/>
  <c r="J77" i="15"/>
  <c r="L77" i="15" s="1"/>
  <c r="J76" i="15"/>
  <c r="L76" i="15" s="1"/>
  <c r="J75" i="15"/>
  <c r="L75" i="15" s="1"/>
  <c r="J74" i="15"/>
  <c r="L74" i="15" s="1"/>
  <c r="J73" i="15"/>
  <c r="L73" i="15" s="1"/>
  <c r="J72" i="15"/>
  <c r="L72" i="15" s="1"/>
  <c r="J71" i="15"/>
  <c r="L71" i="15" s="1"/>
  <c r="J70" i="15"/>
  <c r="L70" i="15" s="1"/>
  <c r="J69" i="15"/>
  <c r="L69" i="15" s="1"/>
  <c r="J68" i="15"/>
  <c r="L68" i="15" s="1"/>
  <c r="J67" i="15"/>
  <c r="L67" i="15" s="1"/>
  <c r="J66" i="15"/>
  <c r="L66" i="15" s="1"/>
  <c r="J65" i="15"/>
  <c r="L65" i="15" s="1"/>
  <c r="J64" i="15"/>
  <c r="L64" i="15" s="1"/>
  <c r="J61" i="15"/>
  <c r="L61" i="15" s="1"/>
  <c r="J60" i="15"/>
  <c r="L60" i="15" s="1"/>
  <c r="J59" i="15"/>
  <c r="L59" i="15" s="1"/>
  <c r="H58" i="15"/>
  <c r="J58" i="15" s="1"/>
  <c r="L58" i="15" s="1"/>
  <c r="J55" i="15"/>
  <c r="L55" i="15" s="1"/>
  <c r="J54" i="15"/>
  <c r="L54" i="15" s="1"/>
  <c r="J53" i="15"/>
  <c r="L53" i="15" s="1"/>
  <c r="J52" i="15"/>
  <c r="L52" i="15" s="1"/>
  <c r="J51" i="15"/>
  <c r="L51" i="15" s="1"/>
  <c r="J49" i="15"/>
  <c r="L49" i="15" s="1"/>
  <c r="J48" i="15"/>
  <c r="L48" i="15" s="1"/>
  <c r="L47" i="15"/>
  <c r="L45" i="15"/>
  <c r="J44" i="15"/>
  <c r="L44" i="15" s="1"/>
  <c r="J43" i="15"/>
  <c r="L43" i="15" s="1"/>
  <c r="J42" i="15"/>
  <c r="L42" i="15" s="1"/>
  <c r="J41" i="15"/>
  <c r="L41" i="15" s="1"/>
  <c r="L39" i="15"/>
  <c r="J38" i="15"/>
  <c r="L38" i="15" s="1"/>
  <c r="J37" i="15"/>
  <c r="L37" i="15" s="1"/>
  <c r="J34" i="15"/>
  <c r="L34" i="15" s="1"/>
  <c r="J33" i="15"/>
  <c r="L33" i="15" s="1"/>
  <c r="J32" i="15"/>
  <c r="L32" i="15" s="1"/>
  <c r="L31" i="15"/>
  <c r="L29" i="15"/>
  <c r="L28" i="15"/>
  <c r="L27" i="15"/>
  <c r="L26" i="15"/>
  <c r="L25" i="15"/>
  <c r="H24" i="15"/>
  <c r="J24" i="15" s="1"/>
  <c r="L24" i="15" s="1"/>
  <c r="L22" i="15"/>
  <c r="L21" i="15"/>
  <c r="I20" i="15"/>
  <c r="G20" i="15"/>
  <c r="F20" i="15"/>
  <c r="E20" i="15"/>
  <c r="L19" i="15"/>
  <c r="G18" i="15"/>
  <c r="F18" i="15"/>
  <c r="E18" i="15"/>
  <c r="L17" i="15"/>
  <c r="L16" i="15"/>
  <c r="E31" i="1" l="1"/>
  <c r="H88" i="16"/>
  <c r="H89" i="16" s="1"/>
  <c r="E27" i="1"/>
  <c r="M50" i="15"/>
  <c r="E17" i="1" s="1"/>
  <c r="M30" i="15"/>
  <c r="E13" i="1" s="1"/>
  <c r="M36" i="15"/>
  <c r="M46" i="15"/>
  <c r="E16" i="1" s="1"/>
  <c r="M83" i="15"/>
  <c r="E21" i="1" s="1"/>
  <c r="M23" i="15"/>
  <c r="E12" i="1" s="1"/>
  <c r="M56" i="15"/>
  <c r="E18" i="1" s="1"/>
  <c r="M62" i="15"/>
  <c r="E19" i="1" s="1"/>
  <c r="M81" i="15"/>
  <c r="E20" i="1" s="1"/>
  <c r="M89" i="15"/>
  <c r="M40" i="15"/>
  <c r="E15" i="1" s="1"/>
  <c r="J18" i="15"/>
  <c r="L18" i="15" s="1"/>
  <c r="J20" i="15"/>
  <c r="L20" i="15" s="1"/>
  <c r="M15" i="15" s="1"/>
  <c r="E22" i="1" l="1"/>
  <c r="E23" i="1" s="1"/>
  <c r="M92" i="15"/>
  <c r="H90" i="16"/>
  <c r="E11" i="1" l="1"/>
  <c r="E32" i="1" l="1"/>
  <c r="E34" i="1" s="1"/>
</calcChain>
</file>

<file path=xl/comments1.xml><?xml version="1.0" encoding="utf-8"?>
<comments xmlns="http://schemas.openxmlformats.org/spreadsheetml/2006/main">
  <authors>
    <author>Author</author>
  </authors>
  <commentList>
    <comment ref="J11" authorId="0" shapeId="0">
      <text>
        <r>
          <rPr>
            <sz val="9"/>
            <color indexed="81"/>
            <rFont val="Tahoma"/>
            <family val="2"/>
          </rPr>
          <t xml:space="preserve">Total of all LEVELS
</t>
        </r>
      </text>
    </comment>
  </commentList>
</comments>
</file>

<file path=xl/sharedStrings.xml><?xml version="1.0" encoding="utf-8"?>
<sst xmlns="http://schemas.openxmlformats.org/spreadsheetml/2006/main" count="545" uniqueCount="376">
  <si>
    <t>A/A</t>
  </si>
  <si>
    <t>ΠΕΡΙΓΡΑΦΗ</t>
  </si>
  <si>
    <t>Α/Α</t>
  </si>
  <si>
    <t xml:space="preserve"> </t>
  </si>
  <si>
    <t xml:space="preserve">Α/Α </t>
  </si>
  <si>
    <t xml:space="preserve">Είδος Εργασίας </t>
  </si>
  <si>
    <t xml:space="preserve">Μονάδα </t>
  </si>
  <si>
    <t xml:space="preserve">Δαπάνη </t>
  </si>
  <si>
    <t>Μερική ( € )</t>
  </si>
  <si>
    <t>Ολική ( € )</t>
  </si>
  <si>
    <t xml:space="preserve">Τεμ. </t>
  </si>
  <si>
    <t xml:space="preserve">m </t>
  </si>
  <si>
    <t xml:space="preserve">Εργασίες Προυπολογισμού </t>
  </si>
  <si>
    <t xml:space="preserve">Φ.Π.Α (%) </t>
  </si>
  <si>
    <t xml:space="preserve">Γενικό Σύνολο : </t>
  </si>
  <si>
    <t xml:space="preserve">Ποσότητα </t>
  </si>
  <si>
    <t>Σχάρα καλωδίων από προγαλβανισμένη διάτρητη λαμαρίνα,  ύψους 35 mm, Πλάτους 150 mm, και πάχους 0,60mm. Προμήθεια, εγκατάσταση, σύνδεση και παράδοση σε πλήρη λειτουργία.</t>
  </si>
  <si>
    <t>Σχάρα καλωδίων από προγαλβανισμένη διάτρητη λαμαρίνα,  ύψους 35 mm, Πλάτους 200 mm, και πάχους 0,60mm. Προμήθεια, εγκατάσταση, σύνδεση και παράδοση σε πλήρη λειτουργία.</t>
  </si>
  <si>
    <t xml:space="preserve">Συμβατικός ανιχνευτής καπνού φωτοηλεκτρικού τύπου. Προμήθεια, εγκατάσταση, σύνδεση και παράδοση σε πλήρη λειτουργία.  </t>
  </si>
  <si>
    <t>DESCRIPTIONS</t>
  </si>
  <si>
    <t>COST</t>
  </si>
  <si>
    <t>TOTAL COST</t>
  </si>
  <si>
    <t>BSM</t>
  </si>
  <si>
    <t>LV0</t>
  </si>
  <si>
    <t>LV1</t>
  </si>
  <si>
    <t>LV2</t>
  </si>
  <si>
    <t>LV3</t>
  </si>
  <si>
    <t>SUM</t>
  </si>
  <si>
    <t>Removal &amp; disposal of walls, flooring &amp; ceiling | 20071_06_ARCH_FPL_BSM_DEM, 20071_07_ARCH_FPL_LV00_DEM, 20071_07_ARCH_FPL_LV01_DEM, 20071_07_ARCH_FPL_LV02_DEM &amp; 20071_07_ARCH_FPL_LV03_DEM</t>
  </si>
  <si>
    <t>ls</t>
  </si>
  <si>
    <t>Skips</t>
  </si>
  <si>
    <t>C.1</t>
  </si>
  <si>
    <t>Plasterboard walls 2+2 | 20071_06_ARCH_FPL_BSM_DEM, 20071_07_ARCH_FPL_LV00_DEM, 20071_07_ARCH_FPL_LV01_DEM, 20071_07_ARCH_FPL_LV02_DEM &amp; 20071_07_ARCH_FPL_LV03_DEM</t>
  </si>
  <si>
    <t>sq.m.</t>
  </si>
  <si>
    <t>C.2</t>
  </si>
  <si>
    <t>Fire rated plasterboard walls 2+2 |20071_06_ARCH_FPL_BSM_DEM</t>
  </si>
  <si>
    <t>C.3</t>
  </si>
  <si>
    <t>Single glazed glass partitions | 20071_06_ARCH_FPL_BSM_DEM, 20071_07_ARCH_FPL_LV00_DEM, 20071_07_ARCH_FPL_LV01_DEM, 20071_07_ARCH_FPL_LV02_DEM &amp; 20071_07_ARCH_FPL_LV03_DEM</t>
  </si>
  <si>
    <t>C.4</t>
  </si>
  <si>
    <t>Plasterboard bulkheads/ sound barriers above glass partitions | 20071_06_ARCH_FPL_BSM_DEM, 20071_07_ARCH_FPL_LV00_DEM, 20071_07_ARCH_FPL_LV01_DEM, 20071_07_ARCH_FPL_LV02_DEM &amp; 20071_07_ARCH_FPL_LV03_DEM</t>
  </si>
  <si>
    <t>lm</t>
  </si>
  <si>
    <t>C.5</t>
  </si>
  <si>
    <t>Ending construction at bulkheads/sound barriers above glass partitions | 20071_06_ARCH_FPL_BSM_DEM, 20071_07_ARCH_FPL_LV00_DEM, 20071_07_ARCH_FPL_LV01_DEM, 20071_07_ARCH_FPL_LV02_DEM &amp; 20071_07_ARCH_FPL_LV03_DEM</t>
  </si>
  <si>
    <t>C.6</t>
  </si>
  <si>
    <t>Movable wall on boardroom | 20071_01_ARCH_FPL_BSM_GA_rev.05</t>
  </si>
  <si>
    <t>C.7</t>
  </si>
  <si>
    <t>Biticino switch</t>
  </si>
  <si>
    <t>pcs</t>
  </si>
  <si>
    <t>D.1</t>
  </si>
  <si>
    <t>WC01 | Supply of wallpaper | Supplier: Arte | Information: Le Corbusier Dots 31029 | Dimensions: 0.7m x 8,5m roll | Location: Pod area NB | 20071_16_ARCH_FPL_BSM_WF, 20071_18_ARCH_FPL_LV01_WF, 20071_19_ARCH_FPL_LV02_WF &amp; 20071_20_ARCH_FPL_LV03_WF</t>
  </si>
  <si>
    <t>D.2</t>
  </si>
  <si>
    <t>WC02 | Supply of wallpaper | Supplier: Wall &amp; Deco | Information: Kha wallpaper WDKH2102 | Dimensions: 0.7m x 8,5m roll | Location: Meeting rooms (2nd 3 rd fl. NB) | 20071_19_ARCH_FPL_LV02_WF &amp; 20071_20_ARCH_FPL_LV03_WF</t>
  </si>
  <si>
    <t>D.3</t>
  </si>
  <si>
    <t>Installation of wallpaper</t>
  </si>
  <si>
    <t>D.4</t>
  </si>
  <si>
    <t>WC03 | Supply of Wall acoustic panel | Supplier: Offecct | Information: Soundwave, Off white | Dimensions: H: 2340, W: 585, D:30mm | Location: Basement Boardroom (NB) | 20071_16_ARCH_FPL_BSM_WF</t>
  </si>
  <si>
    <t>D.5</t>
  </si>
  <si>
    <t>Installation of acoustic panel</t>
  </si>
  <si>
    <t>D.6</t>
  </si>
  <si>
    <t>Branding wall cladding | Oak timber slats painted in Enisa blue (JO04) - 6m2 &amp; color to match egger H3157 Vicenza (JO03) - 10m2 | 10cm width. Moss (JO02) is included | 20071_35_ARCH_DTL_ALL_Branding Wall</t>
  </si>
  <si>
    <t>E.1</t>
  </si>
  <si>
    <t>FL01 | Supply of Wooven floor | Supplier: 2tec2 | Information: Celeste | Dimensions: 2x30m roll 5mm THK | Location: Meeting rooms &amp; Multifunction room Basement NB | 20071_21_ARCH_FPL_BSM_FF</t>
  </si>
  <si>
    <t>E.2</t>
  </si>
  <si>
    <t>FL02 | Supply of Wooven floor | Supplier: 2tec2 | Information: Marble
Fior | Dimensions: 2x30m roll 5mm THK | Location: Boardroom Basement NB | 20071_21_ARCH_FPL_BSM_FF</t>
  </si>
  <si>
    <t>E.3</t>
  </si>
  <si>
    <t>Installation of wooven floor</t>
  </si>
  <si>
    <t>E.4</t>
  </si>
  <si>
    <t>Skirting on new wall partitions</t>
  </si>
  <si>
    <t>F.1</t>
  </si>
  <si>
    <t>Plasterboard ceiling | 20071_11_ARCH_FPL_BSM_RCP</t>
  </si>
  <si>
    <t>F.2</t>
  </si>
  <si>
    <t>Grid tiles | 20071_11_ARCH_FPL_BSM_RCP</t>
  </si>
  <si>
    <t>F.3</t>
  </si>
  <si>
    <t>Restoration works on new partition walls and demolitioned areas</t>
  </si>
  <si>
    <t>G.1</t>
  </si>
  <si>
    <t>Single glazed system glass slim 50 door | 20071_06_ARCH_FPL_BSM_DEM, 20071_07_ARCH_FPL_LV00_DEM, 20071_07_ARCH_FPL_LV01_DEM, 20071_07_ARCH_FPL_LV02_DEM &amp; 20071_07_ARCH_FPL_LV03_DEM</t>
  </si>
  <si>
    <t>G.2</t>
  </si>
  <si>
    <t>Double glazed system glass door | 20071_06_ARCH_FPL_BSM_DEM, 20071_07_ARCH_FPL_LV00_DEM, 20071_07_ARCH_FPL_LV01_DEM, 20071_07_ARCH_FPL_LV02_DEM &amp; 20071_07_ARCH_FPL_LV03_DEM</t>
  </si>
  <si>
    <t>G.3</t>
  </si>
  <si>
    <t>Double glazed fire rated system glass door | 20071_06_ARCH_FPL_BSM_DEM</t>
  </si>
  <si>
    <t>Single solid system door | 20071_06_ARCH_FPL_BSM_DEM, 20071_07_ARCH_FPL_LV00_DEM, 20071_07_ARCH_FPL_LV01_DEM, 20071_07_ARCH_FPL_LV02_DEM &amp; 20071_07_ARCH_FPL_LV03_DEM</t>
  </si>
  <si>
    <t>Swap and fix 2No existing Fire Resistant doors on the Ground Floor executing the required modifications (eg.handles,hinges etc.). Reverse operational direction. Opening towards the opossite direction.</t>
  </si>
  <si>
    <t>H.1</t>
  </si>
  <si>
    <t>Provision for furniture support</t>
  </si>
  <si>
    <t>H.2</t>
  </si>
  <si>
    <t>Metal construction ot support movable wall</t>
  </si>
  <si>
    <t>H.3</t>
  </si>
  <si>
    <t>Metal rings (D=1.80m, 1.00m &amp; 0.60m) on branding wall | 20071_35_ARCH_DTL_ALL_Branding Wall</t>
  </si>
  <si>
    <t>J.1</t>
  </si>
  <si>
    <t>Fabrication &amp; Installation of boardroom storage wall joinery with timber veneer back &amp; cabinets (JO01), corian top (JO06) and metal handles | Dimensions: 10.23mLx0.40mWx0.75mH | 20071_27_ARCH_DTL_BSM_Boardroom Storage Wall</t>
  </si>
  <si>
    <t>J.2</t>
  </si>
  <si>
    <t>Fabrication &amp; Installation of basement wardrobe with timber veneer cabinets (JO01) | Dimensions: 1.90mLx2.58mHx0.60mW | 20071_28_ARCH_DTL_BSM_Boardroom Wardrobe</t>
  </si>
  <si>
    <t>J.3</t>
  </si>
  <si>
    <t>Fabrication &amp; Installation of phone pod desks with melamine structure (JO01) and metal base in MF02 | Dimensions: 1.35mLx0.60mWx0.75mH | 20071_29_ARCH_DTL_BSM_Phone Pod</t>
  </si>
  <si>
    <t>J.4</t>
  </si>
  <si>
    <t>Fabrication &amp; Installation of reception desk with corian pearl gray (JO07) &amp; rain cloud (JO08) top &amp; base and black metal letters. Melamine (JO05) low cupboards, drawer s unit &amp; pullout keyboard tray with grommet for cables are included. | Dimensions: 3.65mLx0.95mHx1.02mW | 20071_30_ARCH_DTL_LV00_Reception OB_a &amp; b</t>
  </si>
  <si>
    <t>J.5</t>
  </si>
  <si>
    <t>Fabrication &amp; Installation of groundfloor library joinery in 'L' shape with timber veneer shelves &amp; cabinets with push mechanism (JO01) | Total dimensions: 5.25mLx2.50mHx0.40mW | 20071_33_ARCH_DTL_LV00_Library_a &amp; b</t>
  </si>
  <si>
    <t>Painting at all surfaces | WF01-15 | 20071_16_ARCH_FPL_BSM_WF, 20071_17_ARCH_FPL_LV00_WF, 20071_18_ARCH_FPL_LV01_WF, 20071_18_ARCH_FPL_LV02_WF &amp; 20071_18_ARCH_FPL_LV03_WF</t>
  </si>
  <si>
    <t>K.1</t>
  </si>
  <si>
    <t>Painting at existing walls</t>
  </si>
  <si>
    <t>Painting at new walls</t>
  </si>
  <si>
    <t>Painting at new ceilings</t>
  </si>
  <si>
    <t>Painting at skirting</t>
  </si>
  <si>
    <t>L.1</t>
  </si>
  <si>
    <t>M.1</t>
  </si>
  <si>
    <t>Supply of lighting fixtures | 20071_11_ARCH_FPL_BSM_RCP, 20071_12_ARCH_FPL_LV00_RCP, 20071_12_ARCH_FPL_LV01_RCP, 20071_12_ARCH_FPL_LV02_RCP &amp; 20071_12_ARCH_FPL_LV03_RCP</t>
  </si>
  <si>
    <t>LS01 | Supply of Pendant Lighting | Supplier: Nordlux | Information: Space B 22W LED | Fixture color: White | Dimensions: 8.5cm diam. x 120cm | Location: Workstations</t>
  </si>
  <si>
    <t>LS02 | Supply of Pendant Lighting | Supplier: Nordlux | Information: Ellen 30 E27 40W | Fixture color: White | Dimensions: 30cm diam. x 15Hcm | Location: Visitor’s meeting table NB &amp; coffee corner NB</t>
  </si>
  <si>
    <t>LS03 | Supply of Floor Lighting | Supplier: Nordlux | Information: Alton E27 25W | Fixture color: Black | Dimensions: 27.5cm diam. x 150Hcm | Location: Pod area NB</t>
  </si>
  <si>
    <t>LS04 | Pendant Lighting | Supplier: Nordlux | Information: Ames E27 40W | Fixture color: Black | Dimensions: 30cm diam. x 33Hcm | Location: Pod area NB</t>
  </si>
  <si>
    <t>LS05 | Floor Lighting | Supplier: Nordlux | Information: Strap E27 40W | Fixture color: White | Dimensions: 36cm diam. x 155cm | Location: Coffee Corner (3 rd fl. NB) &amp; Game room (BSMNT OB)</t>
  </si>
  <si>
    <t>LS06 | Supply of Pendant Lighting | Supplier: Nordlux | Information: Angle E27 60W | Fixture color: White | Dimensions: 20.6cm diam. x 31.5cm | Location: Phone Pod NB</t>
  </si>
  <si>
    <t>LS07 | Supply of  Pendant Lighting | Supplier: Nordlux | Information: Dillon E27 60W | Fixture color: Smoked glass | Dimensions: 20cm diam. x 27.5Hcm | Location: Meeting rooms (2 nd 3 rd fl. NB)</t>
  </si>
  <si>
    <t>LS08 | Supply of Pendant Lighting | Supplier: Nordlux | Information: Skylar 25W LED | Fixture color: Black | Dimensions: 3.8x4.2cm x 115cm | Location: Meeting room (Basement, Ground &amp; 1 st fl. OB)</t>
  </si>
  <si>
    <t>LS09 | Supply of Pendant Lighting | Supplier: Nordlux | Information: Clyde 4x5W LED | Fixture color: Black | Dimensions: 8.5cm diam. x 9.5Hcm x 115cm | Location: Meeting room (Basement OB &amp; Basement NB)</t>
  </si>
  <si>
    <t>LS10 | Supply of Floor Lighting | Supplier: Nordlux | Information: Strap E27 40W | Fixture color: Black | Dimensions: 36cm diam. x 155Hcm | Location: Lounge area (Basement, 1 st fl. OB Basement NB)</t>
  </si>
  <si>
    <t>LS11 | Supply of Pendant Lighting | Supplier: Nordlux | Information: Artist 40 E27 24W | Fixture color: Black | Dimensions: 40cm diam. | Location: Boardroom Basement NB</t>
  </si>
  <si>
    <t>LS12 | Supply of Pendant Lighting | Supplier: Nordlux | Information: Circus 21 E27 40W | Fixture color: White | Dimensions: 21cm diam. x 26.5Hcm | Location: Lunch area NB</t>
  </si>
  <si>
    <t>LS13 | Supply of Pendant Lighting | Supplier: Nordlux | Information: Ellen 40 E27 40W | Fixture color: Black | Dimensions: 40cm diam. x 20Hcm | Location: Library NB</t>
  </si>
  <si>
    <t>LS14 | Supply of Floor Lighting | Supplier: Nordlux | Information: Ellen E27 40W | Fixture color: White | Dimensions: 40cm diam. x140Hcm | Location: Reception NB Lounge area</t>
  </si>
  <si>
    <t>LS15 | Supply of Pendant Lighting | Supplier: Nordlux | Information: Skip 35 E27 14W | Fixture color: White | Dimensions: 35cm diam | Location: Reception NB Desk</t>
  </si>
  <si>
    <t>LS16 | Supply of Spot Track Light | Information: 6w LED, 3000K, 480lm | Fixture color: Black | Dimensions: Spot: 68mm, 4.7m track with 5 spots | Location: Branding wall NB</t>
  </si>
  <si>
    <t>LS17 | Supply of Ceiling lighting | Supplier: Nordlux | Information: Alton E27 25W | Fixture color: Black, smoked glass | Dimensions: H: 24cm W:27.5cm | Location: Boardroom NB</t>
  </si>
  <si>
    <t>EQ01 | Supply &amp; Installation of acoustic curtain | Supplier: Vescom | Information: Formoza 8026.05 Acoustic fabric alphaw 0.8</t>
  </si>
  <si>
    <t>Frosting at new glazing partitions (h=1.20m)</t>
  </si>
  <si>
    <t>Enisa sticker logo | 20071_32_ARCH_DTL_LV00_Reception Wall NB</t>
  </si>
  <si>
    <t>Enisa cut out acrylic logo on branding wall | 20071_35_ARCH_DTL_ALL_Branding Wall</t>
  </si>
  <si>
    <t>Cut out 3d acrylic letters on branding lifts | 20071_36_ARCH_DTL_ALL_Branding Lifts</t>
  </si>
  <si>
    <t>Graphic sticker on lifts door | 20071_36_ARCH_DTL_ALL_Branding Lifts</t>
  </si>
  <si>
    <t>General conditions</t>
  </si>
  <si>
    <t>Insurance</t>
  </si>
  <si>
    <t xml:space="preserve"> SUM</t>
  </si>
  <si>
    <t>UNIT</t>
  </si>
  <si>
    <t xml:space="preserve">Καλωδίωση -υποδομή για διακόπτη απλό χωνευτό.
Προμήθεια καλωδίου - κουτιού κλπ, εγκατάσταση, σύνδεση με γραμμή και παράδοση σε πλήρη λειτουργία.   </t>
  </si>
  <si>
    <t xml:space="preserve"> Καλωδίωση -υποδομή για διακόπτη κομιτατέρ ή αλλέ ρετούρ χωνευτό. Προμήθεια καλωδίου κουτιού κλπ, εγκατάσταση, σύνδεση με  γραμμή και παράδοση σε πλήρη λειτουργία.   </t>
  </si>
  <si>
    <t xml:space="preserve">Καλωδίωση -υποδομή για μπουτόν, χωνευτό. Προμήθεια καλωδίου κουτιού κλπ, εγκατάσταση, σύνδεση με  γραμμή και παράδοση σε πλήρη λειτουργία.   </t>
  </si>
  <si>
    <t>Διακόπτης απλός χωνευτός με πλήκτρο 10Α/250V. Προμήθεια, εγκατάσταση, σύνδεση και παράδοση σε πλήρη λειτουργία (τύπου MOSAIC LEGRAND ή υπόδειξη από interior design)</t>
  </si>
  <si>
    <t xml:space="preserve"> Διακόπτης κομιτατέρ ή αλλέ ρετούρ χωνευτός με πλήκτρο 10Α/250V. Προμήθεια, εγκατάσταση, σύνδεση και παράδοση σε πλήρη λειτουργία. 
(τύπου MOSAIC LEGRAND ή υπόδειξη από interior design)</t>
  </si>
  <si>
    <t>Μπουτόν χωνευτός με πλήκτρο (και υλικά λειτουργίας σε πίνακα). Προμήθεια, εγκατάσταση, σύνδεση και παράδοση σε πλήρη λειτουργία. 
(τύπου MOSAIC LEGRAND ή υπόδειξη από interior design)</t>
  </si>
  <si>
    <t xml:space="preserve">Φωτιστικό σημείο από καλώδιο ΝΥΜ ή ΝΥΥ ή ΝΥΑ με αγωγούς διατομής 1,5mm2,ανεξαρτήτου αριθμού αγωγών.  Εγκατάσταση, σύνδεση με υφιστάμενη γραμμή ή σε ηλεκτρικό πίνακα και παράδοση σε πλήρη λειτουργία.  </t>
  </si>
  <si>
    <t xml:space="preserve">Τοποθέτηση κρεμαστού γραμμικού κρεμαστού φωτιστικού (ενδεικτικού τύπου NOTUS BRIGHT) </t>
  </si>
  <si>
    <t>Εκτοποθέτηση και επανατοποθέτηση φωτιστικού και σύνδεσή του</t>
  </si>
  <si>
    <t xml:space="preserve">Έλεγχος υφιστάμενου φωτιστικού σημείου (φωτιστικού και διακόπτη) μετά από αποξήλωση/κατάργηση φωτιστικού ή φωτιστικού σημείου ή διακόπτη. </t>
  </si>
  <si>
    <t>Mετατροπές σε Υφιστάμενους ηλεκτρικούς πίνακες για αποκάτασταση υφιστάμενων ηλεκτρικών παροχών φωτισμού ή αποξήλωση υφιστάμενων καταργούμενων γραμμών φωτισμου ή/και νέες γραμμές φωτισμού (εφόσον προκύψουν) για παράδοση του πίνακα σε πληρη και ασφαλή λειτουργία (αρίθμηση - ταυτοποίηση γραμμών).</t>
  </si>
  <si>
    <t>κ.α</t>
  </si>
  <si>
    <t>Πλήρης ρευματοδότης ΣΟΥΚΟ 16Α/220V, μονός  (ΔΕΗ). Προμήθεια, εγκατάσταση, σύνδεση και παράδοση σε πλήρη λειτουργία.
(ενδεικτικού τύπου MOSAIC LEGRAND ή υπόδειξη από interior design)</t>
  </si>
  <si>
    <t>Πλήρης Ρευματοδότης ΣΟΥΚΟ 16Α/220V, μονός  (UPS). Προμήθεια, εγκατάσταση, σύνδεση και παράδοση σε πλήρη λειτουργία.
(τύπου MOSAIC LEGRAND ή υπόδειξη από interior design)</t>
  </si>
  <si>
    <t>Ρευματοδότης ΣΟΥΚΟ 16Α/220V, μονός  (ΔΕΗ) για τοποθέτηση σε κεφαλή επιτραπέζια ή δαπέδου. Προμήθεια, εγκατάσταση, σύνδεση και παράδοση σε πλήρη λειτουργία.
(ενδεικτικού τύπου MOSAIC LEGRAND ή υπόδειξη από interior design)</t>
  </si>
  <si>
    <t>Ρευματοδότης ΣΟΥΚΟ 16Α/220V, μονός  (UPS) για τοποθέτηση σε κεφαλή επιτραπέζια ή δαπέδου. Προμήθεια, εγκατάσταση, σύνδεση και παράδοση σε πλήρη λειτουργία.
(τύπου MOSAIC LEGRAND ή υπόδειξη από interior design)</t>
  </si>
  <si>
    <t>Νέα κεφαλή επιτραπέζια τύπου "Ε" (βλ. σχέδια. ΡΕΥΜΑΤΟΔΟΤΕΣ), πλήρης με θέσεις για τα στοιχεία που προβλέπονται.  Προμήθεια, εγκατάσταση, σύνδεση και παράδοση σε πλήρη λειτουργία.</t>
  </si>
  <si>
    <t>Νέα κεφαλή δαπέδου τύπου "F" (βλ. σχέδια. ΡΕΥΜΑΤΟΔΟΤΕΣ), πλήρης με θέσεις για τα στοιχεία που προβλέπονται.Προμήθεια, εγκατάσταση, σύνδεση και παράδοση σε πλήρη λειτουργία.</t>
  </si>
  <si>
    <t>Νέα κεφαλή δαπέδου τύπου "G" (βλ. σχέδια. ΡΕΥΜΑΤΟΔΟΤΕΣ),  πλήρης με θέσεις για τα στοιχεία που προβλέπονται.  Προμήθεια, εγκατάσταση, σύνδεση και παράδοση σε πλήρη λειτουργία.</t>
  </si>
  <si>
    <t>Νέα κεφαλή δαπέδου τύπου "Β" (βλ. σχέδια. ΡΕΥΜΑΤΟΔΟΤΕΣ),  πλήρης με θέσεις για τα στοιχεία που προβλέπονται.  Προμήθεια, εγκατάσταση, σύνδεση και παράδοση σε πλήρη λειτουργία.</t>
  </si>
  <si>
    <t>Υφιστάμενη κεφαλή δαπέδου τύπου "A" (βλ. σχέδια. ΡΕΥΜΑΤΟΔΟΤΕΣ), Εκτοποθέτηση και επανατοποθέτηση, σύνδεση και παράδοση σε πλήρη λειτουργία.</t>
  </si>
  <si>
    <t>Υφιστάμενη κεφαλή δαπέδου τύπου "Β" (βλ. σχέδια. ΡΕΥΜΑΤΟΔΟΤΕΣ), Εκτοποθέτηση και επανατοποθέτηση, σύνδεση και παράδοση σε πλήρη λειτουργία.</t>
  </si>
  <si>
    <t>Σημείο ρευματοληψίας από καλώδιο ΝΥΜ  3X2,5mm2. Προμήθεια καλωδίου, εγκατάσταση, σύνδεση με υφιστάμενη γραμμή (επεκτάση ή/και διακλάδωση γραμμής)  και παράδοση σε πλήρη λειτουργία.</t>
  </si>
  <si>
    <t xml:space="preserve">Παροχή προς FCU από καλώδιο ΝΥΜ 3X2,5mm2.  Προμήθεια καλωδίου, εγκατάσταση, σύνδεση με υφιστάμενη γραμμή (μεταφορά FCU βλ. σχέδια ΚΛΙΜΑΤΙΣΜΟΣ) ή σε ηλεκτρικό πίνακα και παράδοση σε πλήρη λειτουργία.    </t>
  </si>
  <si>
    <t xml:space="preserve">Έλεγχος υφιστάμενου σημείου ρευματοληψίας, μετά από αποξήλωση/κατάργηση ρευματοδότη ή σημείου ρευματοληψίας γενικά. </t>
  </si>
  <si>
    <t>Mετατροπές σε Υφιστάμενους ηλεκτρικούς πίνακες για αποκάτασταση υφιστάμενων ηλεκτρικών παροχών κίνησης ή αποξήλωση υφιστάμενων  γραμμών κίνησης, για παράδοση του πίνακα σε πληρη και ασφαλή λειτουργία (αρίθμηση - ταυτοποίηση γραμμών).</t>
  </si>
  <si>
    <t xml:space="preserve">Κανάλι διανομής καλωδίων monoblock, διαστάσεων 150 x 50 mm ενδεικτικού τύπου DLΡ/LΕGRΑΝD ή ισοδύναμου. Προμήθεια, εγκατάσταση, σύνδεση και παράδοση σε πλήρη λειτουργία. </t>
  </si>
  <si>
    <t xml:space="preserve"> Επιδαπέδιο κανάλι διανομής καλωδίων με κάλυμμα, διαστάσεων 92 x 20, ενδεικτικού τύπου LΕGRΑΝD ή ισοδύναμου. Προμήθεια, εγκατάσταση, σύνδεση και παράδοση σε πλήρη λειτουργία. </t>
  </si>
  <si>
    <t xml:space="preserve">Πλήρης πρίζα μονή VOICE/DATA, 8 επαφών RJ45-CAT6. Προμήθεια, εγκατάσταση, σύνδεση και παράδοση σε πλήρη λειτουργία (ενδεικτικού τύπου MOSAIC LEGRAND ή υπόδειξη από interior design και ΙΤ ENISA) .  </t>
  </si>
  <si>
    <t xml:space="preserve">Πρίζα μονή VOICE/DATA, 8 επαφών RJ45-CAT6,  για τοποθέτηση σε κεφαλή επιτραπέζια ή δαπέδου.  Προμήθεια, εγκατάσταση, σύνδεση και παράδοση σε πλήρη λειτουργία (ενδεικτικού τύπου MOSAIC LEGRAND ή υπόδειξη από interior design και ΙΤ ENISA) .  </t>
  </si>
  <si>
    <t xml:space="preserve">Πλήρης πρίζα HDMI female.  Προμήθεια, εγκατάσταση, σύνδεση και παράδοση σε πλήρη λειτουργία (ενδεικτικού τύπου MOSAIC LEGRAND ή υπόδειξη από interior design και ΙΤ ENISA) .  </t>
  </si>
  <si>
    <t xml:space="preserve">Πρίζα HDMI female για τοποθέτηση σε κεφαλή επιτραπέζια ή δαπέδου.  Προμήθεια, εγκατάσταση, σύνδεση και παράδοση σε πλήρη λειτουργία (ενδεικτικού τύπου MOSAIC LEGRAND ή υπόδειξη από interior design και ΙΤ ENISA) .  </t>
  </si>
  <si>
    <t xml:space="preserve">Πλήρης πρίζα DISPLAY PORT female.  Προμήθεια, εγκατάσταση, σύνδεση και παράδοση σε πλήρη λειτουργία (ενδεικτικού τύπου MOSAIC LEGRAND ή υπόδειξη από interior design και ΙΤ ENISA) .  </t>
  </si>
  <si>
    <t xml:space="preserve">Πρίζα DISPLAY PORT female για τοποθέτηση σε κεφαλή επιτραπέζια ή δαπέδου.  Προμήθεια, εγκατάσταση, σύνδεση και παράδοση σε πλήρη λειτουργία (ενδεικτικού τύπου MOSAIC LEGRAND ή υπόδειξη από interior design και ΙΤ ENISA) .  </t>
  </si>
  <si>
    <t xml:space="preserve">Πρίζα USB3 female για τοποθέτηση σε κεφαλή επιτραπέζια ή δαπέδου.  Προμήθεια, εγκατάσταση, σύνδεση και παράδοση σε πλήρη λειτουργία (ενδεικτικού τύπου MOSAIC LEGRAND ή υπόδειξη από interior design και ΙΤ ENISA) .  </t>
  </si>
  <si>
    <t>Σημείο λήψεως τηλεφώνου ή DATA από καλώδιο UTP 100 Cat 6. Προμήθεια καλωδίου, εγκατάσταση, σύνδεση και παράδοση σε πλήρη λειτουργία.  (υπόδειξη από ΙΤ ENISA)</t>
  </si>
  <si>
    <t xml:space="preserve">Μεταφορά σημείου λήψεως τηλεφώνου ή DATA από καλώδιο UTP 100 Cat 6. Μεταφορά καλωδίου, εγκατάσταση, σύνδεση και παράδοση σε πλήρη λειτουργία.  </t>
  </si>
  <si>
    <t xml:space="preserve">Σημείο λήψεως  HDMI (HDMI cable) για διασύνδεση επιτραπέζιας κεφαλής με θέση screen. Προμήθεια καλωδίου, εγκατάσταση, σύνδεση και παράδοση σε πλήρη λειτουργία. (υπόδειξη από ΙΤ ENISA) </t>
  </si>
  <si>
    <t>Σημείο λήψεως  DISPLAY PORT (DISPLAY PORT cable) για διασύνδεση επιτραπέζιας κεφαλής με θέση screen. Προμήθεια καλωδίου, εγκατάσταση, σύνδεση και παράδοση σε πλήρη λειτουργία.  (υπόδειξη από ΙΤ ENISA)</t>
  </si>
  <si>
    <t>Σημείο λήψεως  USB 3 για διασύνδεση λήψης USB3 σε επιτραπέζια κεφαλή.  Προμήθεια καλωδίου, εγκατάσταση, σύνδεση και παράδοση σε πλήρη λειτουργία.  (υπόδειξη από ΙΤ ENISA)</t>
  </si>
  <si>
    <t>Πιστοποίηση σημείων λήψεων τηλεφώνου ή DATA</t>
  </si>
  <si>
    <t>Άρίθμηση - ταυτοποίηση γραμμών λήψεων τηλεφώνου ή DATA και  αντιστοίχιση εντός rack στα dispatch roomsγια παράδοση του λήψεων σε πληρη  λειτουργία.</t>
  </si>
  <si>
    <t>Νέο Φωτιστικό Ασφαλείας (Φ.Α.) ή φωτιστικό με ένδειξη ΕΧΙΤ με λαμπτήρα φθορισμού ισχύος 8W, με μπαταρία 180'.   Προμήθεια, εγκατάσταση, σύνδεση και παράδοση σε πλήρη λειτουργία.</t>
  </si>
  <si>
    <t>Σημείο  Φωτιστικού Ασφαλείας (Φ.Α.)  με καλώδιο ΝΥΜ 3x1.5mm2 για μεταφορά υφιστάμενού ή εγκατάσταση νέου φωτιστικού. Προμήθεια καλωδίου,σωληνώσεων κουτιών διακλάδωσης,στηριγμάτων, κλπ μικρουλικά, εγκατάσταση, σύνδεση και παράδοση σε πλήρη λειτουργία.</t>
  </si>
  <si>
    <t>Σημείο λήψεως συστήματος πυρανίχνευσης, με καλώδιο LIYCY 2x1.5, για μεταφορά υφιστάμενού ή εγκατάσταση νέου πυρανιχνευτή. Προμήθεια καλωδίου,σωληνώσεων κουτιών διακλάδωσης,στηριγμάτων, κλπ μικρουλικά, εγκατάσταση, σύνδεση και παράδοση σε πλήρη λειτουργία.</t>
  </si>
  <si>
    <t>Κατάργηση σημείου λήψεως συστήματος πυρανίχνευσης και παράδοση σε πλήρη λειτουργία.</t>
  </si>
  <si>
    <t xml:space="preserve">Ελεγχος σε υφιστάμενους  πίνακες πυρανίχνευσης  για ενσωμάτωση πυρανιχνευτών (από μεταφορά ή νέων) σε υφιτάμενες ζώνες πυρανίχνευσης, για παράδοση των πινάκων σε πληρη και ασφαλή λειτουργία. </t>
  </si>
  <si>
    <t xml:space="preserve">Aποξηλωση και επανεγκατάσταση  FCU νερού, κρυφού τύπου FCU400 και παράδοση σε πλήρη λειτουργία  (διαμόρφωση  δικτύου νερού και λοιπών εξαρτημάνων και βανών, δίκτυο συμπυκνωμάτων,  κουτί σύνδεσης για εύκαμπτους αεραγωγούς και σύνδεση αυτών,  σύνδεση ενσύρματου χειριστηρίου). </t>
  </si>
  <si>
    <t xml:space="preserve">Aποξηλωση και επανεγκατάσταση  FCU νερού, κρυφού τύπου FCU600 και παράδοση σε πλήρη λειτουργία  (διαμόρφωση  δικτύου νερού και λοιπών εξαρτημάνων και βανών, κουτί σύνδεσης για εύκαμπτους αεραγωγούς και σύνδεση αυτών,  σύνδεση ενσύρματου χειριστηρίου). </t>
  </si>
  <si>
    <t xml:space="preserve">Aποξηλωση και επανεγκατάσταση  FCU VRV, κρυφού τύπου VRV 1.8KW και παράδοση σε πλήρη λειτουργία  (διαμόρφωση  δικτύου freon και λοιπών εξαρτημάνων και βανών, δίκτυο συμπυκνωμάτων,  κουτί σύνδεσης για εύκαμπτους αεραγωγούς και σύνδεση αυτών,  σύνδεση ενσύρματου χειριστηρίου). </t>
  </si>
  <si>
    <t xml:space="preserve">Aποξηλωση και επανεγκατάσταση  FCU VRV, κρυφού τύπου VRV 2.5KW και παράδοση σε πλήρη λειτουργία  (διαμόρφωση  δικτύου freon και λοιπών εξαρτημάνων και βανών, κουτί σύνδεσης για εύκαμπτους αεραγωγούς και σύνδεση αυτών,  σύνδεση ενσύρματου χειριστηρίου). </t>
  </si>
  <si>
    <t>Υφιστάμενο κυκλικό στόμιο προσαγωγής  Φ300 ή Φ400 κλιματισμού. Αποξήλωση και επανατοποθέτηση σε νέα θέση (συμπεριλαμβάνεται κουτί, εύκαμπτα, υλικά και μικροϋλικά).</t>
  </si>
  <si>
    <t>Υφιστάμενο κυκλικό στόμιο προσαγωγής  νωπού Φ125 ή Φ150. Αποξήλωση και επανατοποθέτηση σε νέα θέση (συμπεριλαμβάνεται κουτί, εύκαμπτα, υλικά και μικροϋλικά).</t>
  </si>
  <si>
    <t>Υφιστάμενο τετράγωνο στόμιο επιστροφής  450x450 κλιματισμού και απόρριψη εξαερισμού (από κοινού, βλ. σχέδια ΚΛΙΜΑΤΙΣΜΟΣ). Αποξήλωση και επανατοποθέτηση σε νέα θέση (συμπεριλαμβάνεται κουτί, εύκαμπτα, υλικά και μικροϋλικά).</t>
  </si>
  <si>
    <t>Υφιστάμενο στόμιο 1200x600 απόρριψης εξαερισμού. Αποξήλωση και επανατοποθέτηση σε νέα θέση (συμπεριλαμβάνεται κουτί, εύκαμπτα, υλικά και μικροϋλικά).</t>
  </si>
  <si>
    <t>Νέο κυκλικό στόμιο προσαγωγής  Φ300 ή Φ400 κλιματισμού, με τοποθέτηση  (συμπεριλαμβάνεται κουτί, εύκαμπτα, υλικά και μικροϋλικά).</t>
  </si>
  <si>
    <t>Νεό κυκλικό στόμιο προσαγωγής με damper  νωπού/απόρριψης Φ125 ή Φ150, με τοποθέτηση  (συμπεριλαμβάνεται κουτί, εύκαμπτα, υλικά και μικροϋλικά).</t>
  </si>
  <si>
    <t>Νέο τετράγωνο στόμιο επιστροφής  450x450 κλιματισμού και απόρριψη εξαερισμού, με τοποθέτηση  (συμπεριλαμβάνεται κουτί, εύκαμπτα, υλικά και μικροϋλικά).</t>
  </si>
  <si>
    <t>Νέο στόμιο 600x300 απόρριψης εξαερισμού, με τοποθέτηση (συμπεριλαμβάνεται κουτί, εύκαμπτα, υλικά και μικροϋλικά).</t>
  </si>
  <si>
    <t>Αεραγωγός από γαλβανισμένη λαμαρίνα για επεκτάσεις ή/και τροποποιήσεις υφιστάμενων δικτύων εξαερισμού (απόρριψη)</t>
  </si>
  <si>
    <t>kg</t>
  </si>
  <si>
    <t xml:space="preserve">Εύκαμπτος αεραγωγός μονωμένος Φ125 </t>
  </si>
  <si>
    <t>Εύκαμπτος αεραγωγός μονωμένος Φ150</t>
  </si>
  <si>
    <t>Εύκαμπτος αεραγωγός μη μονωμένος Φ125</t>
  </si>
  <si>
    <t>Εύκαμπτος αεραγωγός μη μονωμένος Φ150</t>
  </si>
  <si>
    <t>Συνδέσεις εύκαμπτων αεραγωγών για απόριψη εξαερισμού ή νωπού, σε  δίκτυα αεραγωγών γαλβανισμένης λαμαρίνας (νέος λαιμός Φ125 ή Φ150 κατά περίπτωση)</t>
  </si>
  <si>
    <t>ΣΗΜΕΙΩΣΕΙΣ</t>
  </si>
  <si>
    <t>Όπου δίνεται ποσότητα μηδενική,  συμπληρώνεται η στήλη "τιμή" , για χρήση ως τιμή μονάδας σε επιμετρούμενες ποσότητες.</t>
  </si>
  <si>
    <t>A</t>
  </si>
  <si>
    <t>B</t>
  </si>
  <si>
    <t>C</t>
  </si>
  <si>
    <t>D</t>
  </si>
  <si>
    <t>E</t>
  </si>
  <si>
    <t>F</t>
  </si>
  <si>
    <t>G</t>
  </si>
  <si>
    <t>H</t>
  </si>
  <si>
    <t>I</t>
  </si>
  <si>
    <t>J</t>
  </si>
  <si>
    <t>K</t>
  </si>
  <si>
    <t>L</t>
  </si>
  <si>
    <t>M</t>
  </si>
  <si>
    <t>CIVIL WORK</t>
  </si>
  <si>
    <t xml:space="preserve">WALL + MOVABLE PARTITIONS </t>
  </si>
  <si>
    <t>WALL COVERINGS</t>
  </si>
  <si>
    <t xml:space="preserve">FLOORS </t>
  </si>
  <si>
    <t xml:space="preserve">DROPPED CEILINGS </t>
  </si>
  <si>
    <t>DOORS + WINDOWS</t>
  </si>
  <si>
    <t>METAL CONSTRUCTIONS</t>
  </si>
  <si>
    <t>FURNITURE</t>
  </si>
  <si>
    <t>PAINTING</t>
  </si>
  <si>
    <t>LIGHTING FIXTURES</t>
  </si>
  <si>
    <t>OTHER EQUIPMENT COSTS</t>
  </si>
  <si>
    <t>DECORATION - STYLING</t>
  </si>
  <si>
    <t xml:space="preserve">A. ΗΛΕΚ. ΕΓΚΑΤΑΣΤΑΣΗ ΦΩΤΙΣΜΟΥ </t>
  </si>
  <si>
    <t>B. ΗΛΕΚ. ΕΓΚΑΤΑΣΤΑΣΗ ΡΕΥΜΑΤΟΔΟΤΩΝ</t>
  </si>
  <si>
    <t>C. ΗΛΕΚ. ΕΓΚΑΤΑΣΤΑΣΗ ΔΟΜΗΜΕΝΗ ΚΑΛΩΔΙΩΣΗ</t>
  </si>
  <si>
    <t xml:space="preserve">D. ΠΥΡΑΝΙΧΝΕΥΣΗ - ΦΩΤΙΣΤΙΚΑ ΣΗΜΑΝΣΗΣ (EXIT) </t>
  </si>
  <si>
    <t xml:space="preserve">E. ΚΛΙΜΑΤΙΣΜΟΣ </t>
  </si>
  <si>
    <t xml:space="preserve">ΗΛΕΚ. ΕΓΚΑΤΑΣΤΑΣΗ ΦΩΤΙΣΜΟΥ </t>
  </si>
  <si>
    <t>ΗΛΕΚ. ΕΓΚΑΤΑΣΤΑΣΗ ΔΟΜΗΜΕΝΗ ΚΑΛΩΔΙΩΣΗ</t>
  </si>
  <si>
    <t xml:space="preserve">ΠΥΡΑΝΙΧΝΕΥΣΗ - ΦΩΤΙΣΤΙΚΑ ΣΗΜΑΝΣΗΣ (EXIT) </t>
  </si>
  <si>
    <t xml:space="preserve">ΚΛΙΜΑΤΙΣΜΟΣ </t>
  </si>
  <si>
    <t>DESCRIPTION</t>
  </si>
  <si>
    <t>TOTAL / ΣΥΝΟΛΟ</t>
  </si>
  <si>
    <t>ΟΙΚΟΔΟΜΙΚΕΣ ΕΡΓΑΣΙΕΣ</t>
  </si>
  <si>
    <t>ΚΑΛΥΜΜΑΤΑ ΤΟΙΧΟΥ</t>
  </si>
  <si>
    <t>ΔΑΠΕΔΑ</t>
  </si>
  <si>
    <t>ΠΟΡΤΕΣ + ΠΑΡΑΘΥΡΑ</t>
  </si>
  <si>
    <t>ΜΕΤΑΛΛΙΚΕΣ ΚΑΤΑΣΚΕΥΕΣ</t>
  </si>
  <si>
    <t>ΕΠΙΠΛΑ</t>
  </si>
  <si>
    <t>ΔΙΑΚΟΣΜΗΣΗ - ΣΤΥΛΙΣΜΟΣ</t>
  </si>
  <si>
    <t>ΒΑΨΙΜΟ</t>
  </si>
  <si>
    <t>LIGHTING INSTALLATION</t>
  </si>
  <si>
    <t>AIR CONDITIONING</t>
  </si>
  <si>
    <t>ΗΛΕΚ. ΕΓΚΑΤΑΣΤΑΣΗ ΡΕΥΜΑΤΟΔΟΤΩΝ</t>
  </si>
  <si>
    <r>
      <t xml:space="preserve">(ii) TOTAL </t>
    </r>
    <r>
      <rPr>
        <sz val="12"/>
        <color theme="1"/>
        <rFont val="Calibri"/>
        <family val="2"/>
        <scheme val="minor"/>
      </rPr>
      <t>(Net)</t>
    </r>
    <r>
      <rPr>
        <b/>
        <sz val="12"/>
        <color theme="1"/>
        <rFont val="Calibri"/>
        <family val="2"/>
        <scheme val="minor"/>
      </rPr>
      <t xml:space="preserve"> / ΣΥΝΟΛΟ </t>
    </r>
    <r>
      <rPr>
        <sz val="12"/>
        <color theme="1"/>
        <rFont val="Calibri"/>
        <family val="2"/>
        <scheme val="minor"/>
      </rPr>
      <t>(ΚΑΘΑΡΗ ΑΞΙΑ)</t>
    </r>
  </si>
  <si>
    <r>
      <t xml:space="preserve">(i)  TOTAL </t>
    </r>
    <r>
      <rPr>
        <sz val="12"/>
        <color theme="1"/>
        <rFont val="Calibri"/>
        <family val="2"/>
        <scheme val="minor"/>
      </rPr>
      <t>(Net)</t>
    </r>
    <r>
      <rPr>
        <b/>
        <sz val="12"/>
        <color theme="1"/>
        <rFont val="Calibri"/>
        <family val="2"/>
        <scheme val="minor"/>
      </rPr>
      <t xml:space="preserve"> / ΣΥΝΟΛΟ</t>
    </r>
    <r>
      <rPr>
        <sz val="12"/>
        <color theme="1"/>
        <rFont val="Calibri"/>
        <family val="2"/>
        <scheme val="minor"/>
      </rPr>
      <t xml:space="preserve"> (ΚΑΘΑΡΗ ΑΞΙΑ)</t>
    </r>
  </si>
  <si>
    <r>
      <t xml:space="preserve">GRAND TOTAL </t>
    </r>
    <r>
      <rPr>
        <sz val="12"/>
        <color theme="1"/>
        <rFont val="Calibri"/>
        <family val="2"/>
        <scheme val="minor"/>
      </rPr>
      <t xml:space="preserve">(Net) </t>
    </r>
    <r>
      <rPr>
        <b/>
        <sz val="12"/>
        <color theme="1"/>
        <rFont val="Calibri"/>
        <family val="2"/>
        <scheme val="minor"/>
      </rPr>
      <t xml:space="preserve">/ ΓΕΝΙΚΟ ΣΥΝΟΛΟ </t>
    </r>
    <r>
      <rPr>
        <sz val="12"/>
        <color theme="1"/>
        <rFont val="Calibri"/>
        <family val="2"/>
        <scheme val="minor"/>
      </rPr>
      <t>(ΚΑΘΑΡΗ ΑΞΙΑ)</t>
    </r>
    <r>
      <rPr>
        <b/>
        <sz val="12"/>
        <color theme="1"/>
        <rFont val="Calibri"/>
        <family val="2"/>
        <scheme val="minor"/>
      </rPr>
      <t xml:space="preserve">* 
</t>
    </r>
    <r>
      <rPr>
        <b/>
        <sz val="10"/>
        <color theme="1"/>
        <rFont val="Calibri"/>
        <family val="2"/>
        <scheme val="minor"/>
      </rPr>
      <t>(i) + (ii)</t>
    </r>
  </si>
  <si>
    <t>ΨΕΥΔΟΡΟΦΗ</t>
  </si>
  <si>
    <t>ΤΟΙΧΟΣ + ΚΙΝΗΤΙΚΑ ΔΙΑΧΩΡΙΣΤΙΚΑ</t>
  </si>
  <si>
    <t>ΦΩΤΙΣΤΙΚΑ ΕΞΑΡΤΗΜΑΤΑ</t>
  </si>
  <si>
    <t>ΑΛΛΑ ΕΞΟΔΑ  ΕΞΟΠΛΙΣΜΟΥ</t>
  </si>
  <si>
    <t>POWER SUPPLY INSTALLATION</t>
  </si>
  <si>
    <t>ELECTRICAL OUTLET INSTALLATION</t>
  </si>
  <si>
    <t>FIRE DETECTION - INDICATOR LIGHTS (EXIT)</t>
  </si>
  <si>
    <r>
      <t xml:space="preserve">GENERAL CONDITIONS </t>
    </r>
    <r>
      <rPr>
        <sz val="10"/>
        <color theme="1"/>
        <rFont val="Calibri"/>
        <family val="2"/>
        <scheme val="minor"/>
      </rPr>
      <t>(FEES, PERMIT, INSURANCES)</t>
    </r>
  </si>
  <si>
    <r>
      <t xml:space="preserve">ΓΕΝΙΚΟΙ ΟΡΟΙ </t>
    </r>
    <r>
      <rPr>
        <sz val="10"/>
        <color theme="1"/>
        <rFont val="Calibri"/>
        <family val="2"/>
        <scheme val="minor"/>
      </rPr>
      <t>(ΤΕΛΗ, ΑΔΕΙΑ, ΑΣΦΑΛΙΣΕΙΣ)</t>
    </r>
  </si>
  <si>
    <t xml:space="preserve">Company name / Όνομα εταιρείας: </t>
  </si>
  <si>
    <t>Authorised representative / Εξουσιοδοτημένος αντιπρόσωπος:</t>
  </si>
  <si>
    <t>Signature / Υπογραφή:</t>
  </si>
  <si>
    <t>Date / Ημερομηνία:</t>
  </si>
  <si>
    <t>Position of Authorised representative / Θέση:</t>
  </si>
  <si>
    <t>Annex IV</t>
  </si>
  <si>
    <t>Bill of Quantities / Προϋπολογισμός Εργου</t>
  </si>
  <si>
    <t>(ii)   ELECTROMECHANICAL WORKS / Η-Μ ΕΓΚΑΤΑΣΤΑΣΕΙΣ</t>
  </si>
  <si>
    <t>European Union Agency for Cybersecurity (ENISA)</t>
  </si>
  <si>
    <t>Agamemnonos 14, Chalandri 15231, Attiki</t>
  </si>
  <si>
    <t>(i)   ARCHITECTURAL WORKS / ΑΡΧΙΤΕΚΤΟΝΙΚΕΣ ΕΡΓΑΣΙΕΣ</t>
  </si>
  <si>
    <t xml:space="preserve">(i)   ARCHITECTURAL WORKS / ΑΡΧΙΤΕΚΤΟΝΙΚΕΣ ΕΡΓΑΣΙΕΣ </t>
  </si>
  <si>
    <t>A.1</t>
  </si>
  <si>
    <t>A.2</t>
  </si>
  <si>
    <t>A.3</t>
  </si>
  <si>
    <t>A.4</t>
  </si>
  <si>
    <t>A.5</t>
  </si>
  <si>
    <t>A.6</t>
  </si>
  <si>
    <t>A.7</t>
  </si>
  <si>
    <t>A.8</t>
  </si>
  <si>
    <t>A.9</t>
  </si>
  <si>
    <t>A.10</t>
  </si>
  <si>
    <t>A.11</t>
  </si>
  <si>
    <t>B.1</t>
  </si>
  <si>
    <t>B.2</t>
  </si>
  <si>
    <t>B.3</t>
  </si>
  <si>
    <t>B.4</t>
  </si>
  <si>
    <t>B.5</t>
  </si>
  <si>
    <t>B.6</t>
  </si>
  <si>
    <t>B.7</t>
  </si>
  <si>
    <t>B.8</t>
  </si>
  <si>
    <t>B.9</t>
  </si>
  <si>
    <t>B.10</t>
  </si>
  <si>
    <t>B.11</t>
  </si>
  <si>
    <t>B.12</t>
  </si>
  <si>
    <t>B.13</t>
  </si>
  <si>
    <t>B.14</t>
  </si>
  <si>
    <t>B.15</t>
  </si>
  <si>
    <t>B.16</t>
  </si>
  <si>
    <t>B.17</t>
  </si>
  <si>
    <t>C.8</t>
  </si>
  <si>
    <t>C.9</t>
  </si>
  <si>
    <t>C.10</t>
  </si>
  <si>
    <t>C.11</t>
  </si>
  <si>
    <t>C.12</t>
  </si>
  <si>
    <t>C.13</t>
  </si>
  <si>
    <t>C.14</t>
  </si>
  <si>
    <t>C.15</t>
  </si>
  <si>
    <t>E.5</t>
  </si>
  <si>
    <t>E.6</t>
  </si>
  <si>
    <t>E.7</t>
  </si>
  <si>
    <t>E.8</t>
  </si>
  <si>
    <t>E.9</t>
  </si>
  <si>
    <t>E.10</t>
  </si>
  <si>
    <t>E.11</t>
  </si>
  <si>
    <t>E.12</t>
  </si>
  <si>
    <t>E.13</t>
  </si>
  <si>
    <t>E.14</t>
  </si>
  <si>
    <t>E.15</t>
  </si>
  <si>
    <t>E.16</t>
  </si>
  <si>
    <t>E.17</t>
  </si>
  <si>
    <t>E.18</t>
  </si>
  <si>
    <r>
      <t>3400 M</t>
    </r>
    <r>
      <rPr>
        <vertAlign val="superscript"/>
        <sz val="12"/>
        <rFont val="Calibri"/>
        <family val="2"/>
        <scheme val="minor"/>
      </rPr>
      <t>2</t>
    </r>
  </si>
  <si>
    <t>A.A</t>
  </si>
  <si>
    <t xml:space="preserve">A. CIVIL WORKS </t>
  </si>
  <si>
    <t xml:space="preserve">B. WALL + MOVABLE PARTITIONS </t>
  </si>
  <si>
    <t>C. WALL COVERINGS</t>
  </si>
  <si>
    <t xml:space="preserve">D. FLOORS </t>
  </si>
  <si>
    <t xml:space="preserve">E. DROPPED CEILINGS </t>
  </si>
  <si>
    <t>F. DOORS + WINDOWS</t>
  </si>
  <si>
    <t>F.4</t>
  </si>
  <si>
    <t>F.5</t>
  </si>
  <si>
    <t>G. METAL CONSTRUCTIONS</t>
  </si>
  <si>
    <t>H. FURNITURE</t>
  </si>
  <si>
    <t>H.4</t>
  </si>
  <si>
    <t>H.5</t>
  </si>
  <si>
    <t>I. PAINTING</t>
  </si>
  <si>
    <t>I.1</t>
  </si>
  <si>
    <t>I.2</t>
  </si>
  <si>
    <t>I.3</t>
  </si>
  <si>
    <t>I.4</t>
  </si>
  <si>
    <t>J. LIGHTING FIXTURES</t>
  </si>
  <si>
    <t>J.6</t>
  </si>
  <si>
    <t>J.7</t>
  </si>
  <si>
    <t>J.8</t>
  </si>
  <si>
    <t>J.9</t>
  </si>
  <si>
    <t>J.10</t>
  </si>
  <si>
    <t>J.11</t>
  </si>
  <si>
    <t>J.12</t>
  </si>
  <si>
    <t>J.13</t>
  </si>
  <si>
    <t>J.14</t>
  </si>
  <si>
    <t>J.15</t>
  </si>
  <si>
    <t>J.16</t>
  </si>
  <si>
    <t>J.17</t>
  </si>
  <si>
    <t>K. OTHER EQUIPMENT COSTS</t>
  </si>
  <si>
    <t>L. DECORATION - STYLING</t>
  </si>
  <si>
    <t>L.2</t>
  </si>
  <si>
    <t>L.3</t>
  </si>
  <si>
    <t>L.4</t>
  </si>
  <si>
    <t>L.5</t>
  </si>
  <si>
    <t>M. GENERAL CONDITIONS (FEES, PERMIT, INSURANCES)</t>
  </si>
  <si>
    <t>M.2</t>
  </si>
  <si>
    <t>Levels: -1, 0, 1, 2 and 3</t>
  </si>
  <si>
    <t>ENISA D-CSS-21-T35</t>
  </si>
  <si>
    <t>Levels (LV): -1, 0, 1, 2 &amp; 3</t>
  </si>
  <si>
    <t>0*</t>
  </si>
  <si>
    <r>
      <t xml:space="preserve">(EN) </t>
    </r>
    <r>
      <rPr>
        <b/>
        <i/>
        <sz val="11"/>
        <color theme="1"/>
        <rFont val="Calibri"/>
        <family val="2"/>
        <scheme val="minor"/>
      </rPr>
      <t xml:space="preserve">*PLEASE NOTE </t>
    </r>
    <r>
      <rPr>
        <i/>
        <sz val="11"/>
        <color theme="1"/>
        <rFont val="Calibri"/>
        <family val="2"/>
        <scheme val="minor"/>
      </rPr>
      <t>- The Grand Total NET (i)+(ii)</t>
    </r>
    <r>
      <rPr>
        <b/>
        <i/>
        <sz val="11"/>
        <color theme="1"/>
        <rFont val="Calibri"/>
        <family val="2"/>
        <scheme val="minor"/>
      </rPr>
      <t xml:space="preserve"> CANNOT</t>
    </r>
    <r>
      <rPr>
        <i/>
        <sz val="11"/>
        <color theme="1"/>
        <rFont val="Calibri"/>
        <family val="2"/>
        <scheme val="minor"/>
      </rPr>
      <t xml:space="preserve"> be higher than </t>
    </r>
    <r>
      <rPr>
        <b/>
        <i/>
        <sz val="11"/>
        <color rgb="FFFF0000"/>
        <rFont val="Calibri"/>
        <family val="2"/>
        <scheme val="minor"/>
      </rPr>
      <t>€390.000,00</t>
    </r>
    <r>
      <rPr>
        <i/>
        <sz val="11"/>
        <color theme="1"/>
        <rFont val="Calibri"/>
        <family val="2"/>
        <scheme val="minor"/>
      </rPr>
      <t xml:space="preserve">
(GR) </t>
    </r>
    <r>
      <rPr>
        <b/>
        <i/>
        <sz val="11"/>
        <color theme="1"/>
        <rFont val="Calibri"/>
        <family val="2"/>
        <scheme val="minor"/>
      </rPr>
      <t>*Παρακαλώ σημειώστε:</t>
    </r>
    <r>
      <rPr>
        <i/>
        <sz val="11"/>
        <color theme="1"/>
        <rFont val="Calibri"/>
        <family val="2"/>
        <scheme val="minor"/>
      </rPr>
      <t xml:space="preserve"> Η συνολική καθαρή αξία (i)+(ii) να </t>
    </r>
    <r>
      <rPr>
        <b/>
        <i/>
        <sz val="11"/>
        <color theme="1"/>
        <rFont val="Calibri"/>
        <family val="2"/>
        <scheme val="minor"/>
      </rPr>
      <t>μην υπερβαίνει</t>
    </r>
    <r>
      <rPr>
        <i/>
        <sz val="11"/>
        <color theme="1"/>
        <rFont val="Calibri"/>
        <family val="2"/>
        <scheme val="minor"/>
      </rPr>
      <t xml:space="preserve"> τις </t>
    </r>
    <r>
      <rPr>
        <b/>
        <i/>
        <sz val="11"/>
        <color rgb="FFFF0000"/>
        <rFont val="Calibri"/>
        <family val="2"/>
        <scheme val="minor"/>
      </rPr>
      <t>€390.000,00</t>
    </r>
  </si>
  <si>
    <r>
      <rPr>
        <b/>
        <i/>
        <sz val="10"/>
        <color theme="1"/>
        <rFont val="Calibri"/>
        <family val="2"/>
        <scheme val="minor"/>
      </rPr>
      <t>(EN)</t>
    </r>
    <r>
      <rPr>
        <i/>
        <sz val="10"/>
        <color theme="1"/>
        <rFont val="Calibri"/>
        <family val="2"/>
        <scheme val="minor"/>
      </rPr>
      <t xml:space="preserve"> Please include the complete file in excel format in your offer. From the specific file, please print only this page ‘SUMMARY TABLE’ which you will return to us signed, with the company stamp and date.
</t>
    </r>
    <r>
      <rPr>
        <b/>
        <i/>
        <sz val="10"/>
        <color theme="1"/>
        <rFont val="Calibri"/>
        <family val="2"/>
        <scheme val="minor"/>
      </rPr>
      <t>(GR)</t>
    </r>
    <r>
      <rPr>
        <i/>
        <sz val="10"/>
        <color theme="1"/>
        <rFont val="Calibri"/>
        <family val="2"/>
        <scheme val="minor"/>
      </rPr>
      <t xml:space="preserve"> Παρακαλούμε να συμπεριλάβετε στην προσφορά σας το πλήρες αρχείο σε excel format. Από το συγκεκριμένο  αρχείο παρακαλούμε να εκτυπώσετε μόνο τη σελίδα ‘ΣΥΝΟΠΤΙΚΟΣ ΠΙΝΑΚΑΣ’ την οποία  θα μας την επιστρέψετε υπογεγραμμένη, με σφραγίδα της εταιρείας και  ημερομηνία.</t>
    </r>
  </si>
  <si>
    <t>Note: Please fill in the prices in the grey cells only (Unit Price) - the sub totals/totals are automatically calculated</t>
  </si>
  <si>
    <r>
      <t xml:space="preserve">Office refurbishment works / </t>
    </r>
    <r>
      <rPr>
        <b/>
        <sz val="14"/>
        <color rgb="FF0070C0"/>
        <rFont val="Arial"/>
        <family val="2"/>
      </rPr>
      <t>(Εργασίες ανακαίνισης γραφείου)</t>
    </r>
  </si>
  <si>
    <r>
      <t xml:space="preserve">SUMMARY TABLE / </t>
    </r>
    <r>
      <rPr>
        <b/>
        <sz val="20"/>
        <color rgb="FF0070C0"/>
        <rFont val="Calibri"/>
        <family val="2"/>
        <scheme val="minor"/>
      </rPr>
      <t>ΣΥΝΟΠΤΙΚΟΣ ΠΙΝΑΚΑΣ</t>
    </r>
  </si>
  <si>
    <r>
      <t xml:space="preserve">Annex IV
FINANCIAL OFFER FORM - Bill of Quantities 
</t>
    </r>
    <r>
      <rPr>
        <b/>
        <sz val="14"/>
        <color rgb="FF0070C0"/>
        <rFont val="Arial"/>
        <family val="2"/>
      </rPr>
      <t>(ΟΙΚΟΝΟΜΙΚΗ ΠΡΟΣΦΟΡΑ - Προϋπολογισμός Εργου)</t>
    </r>
  </si>
  <si>
    <t>Note: Please fill in the prices in the grey cells only (Unit Price/ Τιμή) - the sub totals/totals are automatically calculated</t>
  </si>
  <si>
    <t>Unit Price Τιμή ( € )</t>
  </si>
  <si>
    <t>UNIT PRICE Τιμή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</si>
</sst>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 &quot;€&quot;"/>
  </numFmts>
  <fonts count="61" x14ac:knownFonts="1">
    <font>
      <sz val="11"/>
      <color theme="1"/>
      <name val="Calibri"/>
      <family val="2"/>
      <scheme val="minor"/>
    </font>
    <font>
      <sz val="11"/>
      <color theme="1"/>
      <name val="Calibri"/>
      <family val="2"/>
      <charset val="161"/>
      <scheme val="minor"/>
    </font>
    <font>
      <b/>
      <sz val="12"/>
      <color theme="1"/>
      <name val="Calibri"/>
      <family val="2"/>
      <scheme val="minor"/>
    </font>
    <font>
      <b/>
      <sz val="14"/>
      <color theme="1"/>
      <name val="Arial"/>
      <family val="2"/>
    </font>
    <font>
      <b/>
      <sz val="14"/>
      <color rgb="FF000000"/>
      <name val="Arial"/>
      <family val="2"/>
    </font>
    <font>
      <i/>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b/>
      <sz val="8"/>
      <name val="Tahoma"/>
      <family val="2"/>
      <charset val="161"/>
    </font>
    <font>
      <sz val="8"/>
      <name val="Tahoma"/>
      <family val="2"/>
      <charset val="161"/>
    </font>
    <font>
      <sz val="10"/>
      <name val="Arial"/>
      <family val="2"/>
      <charset val="161"/>
    </font>
    <font>
      <sz val="10"/>
      <name val="Calibri"/>
      <family val="2"/>
      <charset val="161"/>
      <scheme val="minor"/>
    </font>
    <font>
      <b/>
      <sz val="10"/>
      <name val="Calibri"/>
      <family val="2"/>
      <charset val="161"/>
      <scheme val="minor"/>
    </font>
    <font>
      <b/>
      <sz val="11"/>
      <name val="Calibri"/>
      <family val="2"/>
      <charset val="161"/>
      <scheme val="minor"/>
    </font>
    <font>
      <sz val="9"/>
      <name val="Calibri"/>
      <family val="2"/>
      <scheme val="minor"/>
    </font>
    <font>
      <sz val="8"/>
      <name val="Calibri"/>
      <family val="2"/>
      <charset val="161"/>
      <scheme val="minor"/>
    </font>
    <font>
      <b/>
      <sz val="11"/>
      <name val="Calibri"/>
      <family val="2"/>
      <scheme val="minor"/>
    </font>
    <font>
      <b/>
      <sz val="11"/>
      <color theme="1"/>
      <name val="Calibri"/>
      <family val="2"/>
      <charset val="161"/>
      <scheme val="minor"/>
    </font>
    <font>
      <b/>
      <sz val="11"/>
      <name val="Arial"/>
      <family val="2"/>
      <charset val="161"/>
    </font>
    <font>
      <sz val="8"/>
      <color rgb="FF0070C0"/>
      <name val="Tahoma"/>
      <family val="2"/>
      <charset val="161"/>
    </font>
    <font>
      <b/>
      <sz val="20"/>
      <color theme="1"/>
      <name val="Calibri"/>
      <family val="2"/>
      <scheme val="minor"/>
    </font>
    <font>
      <sz val="12"/>
      <color theme="1"/>
      <name val="Calibri"/>
      <family val="2"/>
      <scheme val="minor"/>
    </font>
    <font>
      <b/>
      <sz val="10"/>
      <color theme="1"/>
      <name val="Calibri"/>
      <family val="2"/>
      <scheme val="minor"/>
    </font>
    <font>
      <sz val="8"/>
      <color theme="0" tint="-0.499984740745262"/>
      <name val="Tahoma"/>
      <family val="2"/>
      <charset val="161"/>
    </font>
    <font>
      <sz val="10"/>
      <color theme="0" tint="-0.499984740745262"/>
      <name val="Calibri"/>
      <family val="2"/>
      <charset val="161"/>
      <scheme val="minor"/>
    </font>
    <font>
      <b/>
      <sz val="11"/>
      <color theme="0" tint="-0.499984740745262"/>
      <name val="Calibri"/>
      <family val="2"/>
      <charset val="161"/>
      <scheme val="minor"/>
    </font>
    <font>
      <sz val="10"/>
      <color theme="0" tint="-0.499984740745262"/>
      <name val="Calibri"/>
      <family val="2"/>
      <scheme val="minor"/>
    </font>
    <font>
      <b/>
      <sz val="10"/>
      <name val="Calibri"/>
      <family val="2"/>
      <scheme val="minor"/>
    </font>
    <font>
      <sz val="9"/>
      <color indexed="81"/>
      <name val="Tahoma"/>
      <family val="2"/>
    </font>
    <font>
      <sz val="10"/>
      <color theme="1"/>
      <name val="Calibri"/>
      <family val="2"/>
      <scheme val="minor"/>
    </font>
    <font>
      <b/>
      <sz val="14"/>
      <color theme="1"/>
      <name val="Calibri"/>
      <family val="2"/>
      <scheme val="minor"/>
    </font>
    <font>
      <b/>
      <sz val="8"/>
      <name val="Calibri"/>
      <family val="2"/>
      <scheme val="minor"/>
    </font>
    <font>
      <b/>
      <sz val="9"/>
      <name val="Calibri"/>
      <family val="2"/>
      <scheme val="minor"/>
    </font>
    <font>
      <b/>
      <sz val="14"/>
      <name val="Calibri"/>
      <family val="2"/>
      <scheme val="minor"/>
    </font>
    <font>
      <sz val="9"/>
      <color theme="1"/>
      <name val="Calibri"/>
      <family val="2"/>
      <scheme val="minor"/>
    </font>
    <font>
      <b/>
      <sz val="20"/>
      <color theme="4" tint="-0.249977111117893"/>
      <name val="Calibri"/>
      <family val="2"/>
      <scheme val="minor"/>
    </font>
    <font>
      <sz val="12"/>
      <color theme="4" tint="-0.249977111117893"/>
      <name val="Calibri"/>
      <family val="2"/>
      <scheme val="minor"/>
    </font>
    <font>
      <sz val="7.5"/>
      <color theme="1"/>
      <name val="Calibri"/>
      <family val="2"/>
      <scheme val="minor"/>
    </font>
    <font>
      <b/>
      <sz val="8"/>
      <color theme="1"/>
      <name val="Calibri"/>
      <family val="2"/>
      <scheme val="minor"/>
    </font>
    <font>
      <b/>
      <sz val="9"/>
      <color theme="1"/>
      <name val="Calibri"/>
      <family val="2"/>
      <scheme val="minor"/>
    </font>
    <font>
      <sz val="10"/>
      <color theme="0" tint="-0.249977111117893"/>
      <name val="Calibri"/>
      <family val="2"/>
      <scheme val="minor"/>
    </font>
    <font>
      <b/>
      <sz val="20"/>
      <name val="Calibri"/>
      <family val="2"/>
      <scheme val="minor"/>
    </font>
    <font>
      <sz val="12"/>
      <name val="Calibri"/>
      <family val="2"/>
      <scheme val="minor"/>
    </font>
    <font>
      <vertAlign val="superscript"/>
      <sz val="12"/>
      <name val="Calibri"/>
      <family val="2"/>
      <scheme val="minor"/>
    </font>
    <font>
      <sz val="11"/>
      <name val="Calibri"/>
      <family val="2"/>
      <scheme val="minor"/>
    </font>
    <font>
      <sz val="11"/>
      <color theme="0" tint="-0.499984740745262"/>
      <name val="Calibri"/>
      <family val="2"/>
      <charset val="161"/>
      <scheme val="minor"/>
    </font>
    <font>
      <sz val="11"/>
      <name val="Calibri"/>
      <family val="2"/>
      <charset val="161"/>
      <scheme val="minor"/>
    </font>
    <font>
      <sz val="11"/>
      <name val="Arial"/>
      <family val="2"/>
      <charset val="161"/>
    </font>
    <font>
      <sz val="9"/>
      <name val="Calibri"/>
      <family val="2"/>
      <charset val="161"/>
      <scheme val="minor"/>
    </font>
    <font>
      <b/>
      <sz val="9"/>
      <name val="Calibri"/>
      <family val="2"/>
      <charset val="161"/>
      <scheme val="minor"/>
    </font>
    <font>
      <sz val="11"/>
      <color rgb="FFFF0000"/>
      <name val="Calibri"/>
      <family val="2"/>
      <scheme val="minor"/>
    </font>
    <font>
      <sz val="13"/>
      <color rgb="FFFF0000"/>
      <name val="Calibri"/>
      <family val="2"/>
      <scheme val="minor"/>
    </font>
    <font>
      <b/>
      <i/>
      <sz val="11"/>
      <color theme="1"/>
      <name val="Calibri"/>
      <family val="2"/>
      <scheme val="minor"/>
    </font>
    <font>
      <b/>
      <i/>
      <sz val="11"/>
      <color rgb="FFFF0000"/>
      <name val="Calibri"/>
      <family val="2"/>
      <scheme val="minor"/>
    </font>
    <font>
      <i/>
      <sz val="10"/>
      <color theme="1"/>
      <name val="Calibri"/>
      <family val="2"/>
      <scheme val="minor"/>
    </font>
    <font>
      <b/>
      <i/>
      <sz val="10"/>
      <color theme="1"/>
      <name val="Calibri"/>
      <family val="2"/>
      <scheme val="minor"/>
    </font>
    <font>
      <b/>
      <sz val="12"/>
      <color rgb="FFFF0000"/>
      <name val="Calibri"/>
      <family val="2"/>
      <scheme val="minor"/>
    </font>
    <font>
      <sz val="14"/>
      <color theme="1"/>
      <name val="Arial"/>
      <family val="2"/>
    </font>
    <font>
      <b/>
      <sz val="14"/>
      <color rgb="FF0070C0"/>
      <name val="Arial"/>
      <family val="2"/>
    </font>
    <font>
      <b/>
      <sz val="20"/>
      <color rgb="FF0070C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
      <patternFill patternType="solid">
        <fgColor indexed="9"/>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6" tint="0.3999755851924192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medium">
        <color indexed="64"/>
      </top>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medium">
        <color indexed="64"/>
      </right>
      <top style="medium">
        <color indexed="64"/>
      </top>
      <bottom style="medium">
        <color indexed="64"/>
      </bottom>
      <diagonal/>
    </border>
    <border>
      <left style="medium">
        <color indexed="64"/>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indexed="64"/>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medium">
        <color indexed="64"/>
      </top>
      <bottom style="medium">
        <color indexed="64"/>
      </bottom>
      <diagonal/>
    </border>
    <border>
      <left/>
      <right/>
      <top/>
      <bottom style="thin">
        <color theme="0" tint="-0.499984740745262"/>
      </bottom>
      <diagonal/>
    </border>
    <border>
      <left/>
      <right/>
      <top/>
      <bottom style="medium">
        <color indexed="64"/>
      </bottom>
      <diagonal/>
    </border>
    <border>
      <left/>
      <right/>
      <top style="thin">
        <color theme="0" tint="-0.499984740745262"/>
      </top>
      <bottom/>
      <diagonal/>
    </border>
    <border>
      <left style="medium">
        <color indexed="64"/>
      </left>
      <right style="thin">
        <color theme="0" tint="-0.499984740745262"/>
      </right>
      <top style="medium">
        <color indexed="64"/>
      </top>
      <bottom style="thin">
        <color theme="0" tint="-0.499984740745262"/>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medium">
        <color indexed="64"/>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medium">
        <color indexed="64"/>
      </bottom>
      <diagonal/>
    </border>
    <border>
      <left style="thin">
        <color theme="0" tint="-0.499984740745262"/>
      </left>
      <right style="thin">
        <color theme="0" tint="-0.499984740745262"/>
      </right>
      <top style="thin">
        <color theme="0" tint="-0.499984740745262"/>
      </top>
      <bottom style="medium">
        <color indexed="64"/>
      </bottom>
      <diagonal/>
    </border>
    <border>
      <left style="thin">
        <color theme="0" tint="-0.499984740745262"/>
      </left>
      <right style="medium">
        <color indexed="64"/>
      </right>
      <top style="thin">
        <color theme="0" tint="-0.499984740745262"/>
      </top>
      <bottom style="medium">
        <color indexed="64"/>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bottom/>
      <diagonal/>
    </border>
    <border>
      <left style="thin">
        <color theme="0" tint="-0.499984740745262"/>
      </left>
      <right style="thin">
        <color indexed="64"/>
      </right>
      <top style="thin">
        <color theme="0" tint="-0.499984740745262"/>
      </top>
      <bottom/>
      <diagonal/>
    </border>
    <border>
      <left style="thin">
        <color theme="0" tint="-0.499984740745262"/>
      </left>
      <right style="thin">
        <color indexed="64"/>
      </right>
      <top/>
      <bottom/>
      <diagonal/>
    </border>
    <border>
      <left style="thin">
        <color theme="0" tint="-0.499984740745262"/>
      </left>
      <right style="thin">
        <color indexed="64"/>
      </right>
      <top/>
      <bottom style="thin">
        <color theme="0" tint="-0.499984740745262"/>
      </bottom>
      <diagonal/>
    </border>
    <border>
      <left/>
      <right style="thin">
        <color indexed="64"/>
      </right>
      <top style="thin">
        <color theme="0" tint="-0.499984740745262"/>
      </top>
      <bottom style="thin">
        <color theme="0" tint="-0.499984740745262"/>
      </bottom>
      <diagonal/>
    </border>
    <border>
      <left style="thin">
        <color theme="0" tint="-0.499984740745262"/>
      </left>
      <right style="thin">
        <color theme="0" tint="-0.499984740745262"/>
      </right>
      <top/>
      <bottom style="thin">
        <color indexed="64"/>
      </bottom>
      <diagonal/>
    </border>
  </borders>
  <cellStyleXfs count="3">
    <xf numFmtId="0" fontId="0" fillId="0" borderId="0"/>
    <xf numFmtId="0" fontId="1" fillId="0" borderId="0"/>
    <xf numFmtId="164" fontId="6" fillId="0" borderId="0" applyFont="0" applyFill="0" applyBorder="0" applyAlignment="0" applyProtection="0"/>
  </cellStyleXfs>
  <cellXfs count="260">
    <xf numFmtId="0" fontId="0" fillId="0" borderId="0" xfId="0"/>
    <xf numFmtId="165" fontId="0" fillId="0" borderId="0" xfId="0" applyNumberFormat="1" applyAlignment="1">
      <alignment horizontal="right"/>
    </xf>
    <xf numFmtId="0" fontId="0" fillId="0" borderId="0" xfId="0" applyFill="1"/>
    <xf numFmtId="0" fontId="2" fillId="4" borderId="0" xfId="0" applyFont="1" applyFill="1" applyBorder="1" applyAlignment="1">
      <alignment horizontal="right" vertical="center"/>
    </xf>
    <xf numFmtId="0" fontId="5" fillId="0" borderId="0" xfId="0" applyFont="1"/>
    <xf numFmtId="0" fontId="8" fillId="0" borderId="0" xfId="0" applyFont="1"/>
    <xf numFmtId="0" fontId="9" fillId="5" borderId="0" xfId="0" applyFont="1" applyFill="1" applyBorder="1" applyAlignment="1">
      <alignment horizontal="center"/>
    </xf>
    <xf numFmtId="0" fontId="8" fillId="0" borderId="0" xfId="0" applyFont="1" applyBorder="1"/>
    <xf numFmtId="0" fontId="12" fillId="4" borderId="0" xfId="0" applyFont="1" applyFill="1" applyBorder="1" applyAlignment="1">
      <alignment horizontal="center" vertical="center"/>
    </xf>
    <xf numFmtId="4" fontId="12" fillId="4" borderId="0" xfId="0" applyNumberFormat="1" applyFont="1" applyFill="1" applyBorder="1" applyAlignment="1">
      <alignment vertical="center"/>
    </xf>
    <xf numFmtId="0" fontId="11" fillId="0" borderId="0" xfId="0" applyFont="1"/>
    <xf numFmtId="0" fontId="15" fillId="0" borderId="0" xfId="0" applyFont="1" applyBorder="1" applyAlignment="1">
      <alignment wrapText="1"/>
    </xf>
    <xf numFmtId="0" fontId="16" fillId="4" borderId="0" xfId="0" applyFont="1" applyFill="1" applyBorder="1" applyAlignment="1">
      <alignment horizontal="center" vertical="center"/>
    </xf>
    <xf numFmtId="0" fontId="12" fillId="5" borderId="0" xfId="0" applyFont="1" applyFill="1" applyBorder="1" applyAlignment="1">
      <alignment vertical="center" wrapText="1"/>
    </xf>
    <xf numFmtId="2" fontId="12" fillId="4" borderId="13" xfId="0" applyNumberFormat="1" applyFont="1" applyFill="1" applyBorder="1" applyAlignment="1">
      <alignment horizontal="right" vertical="center"/>
    </xf>
    <xf numFmtId="0" fontId="12" fillId="5" borderId="0" xfId="0" applyFont="1" applyFill="1" applyBorder="1" applyAlignment="1">
      <alignment vertical="center"/>
    </xf>
    <xf numFmtId="0" fontId="12" fillId="5" borderId="0" xfId="0" applyFont="1" applyFill="1" applyBorder="1" applyAlignment="1">
      <alignment horizontal="justify" vertical="center"/>
    </xf>
    <xf numFmtId="0" fontId="17" fillId="0" borderId="0" xfId="0" applyFont="1" applyBorder="1"/>
    <xf numFmtId="0" fontId="19" fillId="0" borderId="0" xfId="0" applyFont="1"/>
    <xf numFmtId="0" fontId="8" fillId="5" borderId="0" xfId="0" applyFont="1" applyFill="1" applyBorder="1" applyAlignment="1">
      <alignment vertical="center"/>
    </xf>
    <xf numFmtId="4" fontId="20" fillId="5" borderId="0" xfId="0" applyNumberFormat="1" applyFont="1" applyFill="1"/>
    <xf numFmtId="0" fontId="10" fillId="5" borderId="0" xfId="0" applyFont="1" applyFill="1" applyAlignment="1">
      <alignment horizontal="center" vertical="center"/>
    </xf>
    <xf numFmtId="4" fontId="10" fillId="5" borderId="0" xfId="0" applyNumberFormat="1" applyFont="1" applyFill="1"/>
    <xf numFmtId="0" fontId="9" fillId="5" borderId="0" xfId="0" applyFont="1" applyFill="1" applyAlignment="1">
      <alignment horizontal="center"/>
    </xf>
    <xf numFmtId="0" fontId="5" fillId="0" borderId="0" xfId="0" applyFont="1" applyBorder="1" applyAlignment="1">
      <alignment wrapText="1"/>
    </xf>
    <xf numFmtId="0" fontId="0" fillId="2" borderId="17" xfId="0" applyFill="1" applyBorder="1" applyAlignment="1">
      <alignment horizontal="center"/>
    </xf>
    <xf numFmtId="0" fontId="7" fillId="2" borderId="17" xfId="0" applyFont="1" applyFill="1" applyBorder="1" applyAlignment="1">
      <alignment horizontal="center"/>
    </xf>
    <xf numFmtId="0" fontId="7" fillId="2" borderId="16" xfId="0" applyFont="1" applyFill="1" applyBorder="1" applyAlignment="1">
      <alignment horizontal="left"/>
    </xf>
    <xf numFmtId="165" fontId="7" fillId="2" borderId="18" xfId="0" applyNumberFormat="1" applyFont="1" applyFill="1" applyBorder="1" applyAlignment="1">
      <alignment horizontal="center"/>
    </xf>
    <xf numFmtId="165" fontId="2" fillId="3" borderId="23" xfId="0" applyNumberFormat="1" applyFont="1" applyFill="1" applyBorder="1" applyAlignment="1">
      <alignment vertical="center"/>
    </xf>
    <xf numFmtId="165" fontId="2" fillId="7" borderId="23" xfId="0" applyNumberFormat="1" applyFont="1" applyFill="1" applyBorder="1" applyAlignment="1">
      <alignment vertical="center"/>
    </xf>
    <xf numFmtId="165" fontId="2" fillId="8" borderId="23" xfId="0" applyNumberFormat="1" applyFont="1" applyFill="1" applyBorder="1" applyAlignment="1">
      <alignment vertical="center"/>
    </xf>
    <xf numFmtId="0" fontId="13" fillId="9" borderId="11" xfId="0" applyFont="1" applyFill="1" applyBorder="1" applyAlignment="1">
      <alignment horizontal="left" vertical="center"/>
    </xf>
    <xf numFmtId="4" fontId="12" fillId="9" borderId="11" xfId="0" applyNumberFormat="1" applyFont="1" applyFill="1" applyBorder="1" applyAlignment="1">
      <alignment horizontal="center" vertical="center"/>
    </xf>
    <xf numFmtId="165" fontId="17" fillId="9" borderId="12" xfId="0" applyNumberFormat="1" applyFont="1" applyFill="1" applyBorder="1" applyAlignment="1">
      <alignment vertical="center"/>
    </xf>
    <xf numFmtId="0" fontId="14" fillId="7" borderId="11" xfId="0" applyFont="1" applyFill="1" applyBorder="1" applyAlignment="1">
      <alignment horizontal="left" vertical="center"/>
    </xf>
    <xf numFmtId="4" fontId="14" fillId="7" borderId="11" xfId="0" applyNumberFormat="1" applyFont="1" applyFill="1" applyBorder="1" applyAlignment="1">
      <alignment vertical="center"/>
    </xf>
    <xf numFmtId="165" fontId="18" fillId="7" borderId="12" xfId="0" applyNumberFormat="1" applyFont="1" applyFill="1" applyBorder="1" applyAlignment="1">
      <alignment vertical="center"/>
    </xf>
    <xf numFmtId="0" fontId="25" fillId="9" borderId="11" xfId="0" applyFont="1" applyFill="1" applyBorder="1" applyAlignment="1">
      <alignment horizontal="center" vertical="center"/>
    </xf>
    <xf numFmtId="0" fontId="26" fillId="7" borderId="11" xfId="0" applyFont="1" applyFill="1" applyBorder="1" applyAlignment="1">
      <alignment horizontal="center" vertical="center"/>
    </xf>
    <xf numFmtId="0" fontId="25" fillId="5" borderId="0" xfId="0" applyFont="1" applyFill="1" applyBorder="1" applyAlignment="1">
      <alignment vertical="center"/>
    </xf>
    <xf numFmtId="0" fontId="27" fillId="5" borderId="0" xfId="0" applyFont="1" applyFill="1" applyBorder="1" applyAlignment="1">
      <alignment vertical="center"/>
    </xf>
    <xf numFmtId="0" fontId="24" fillId="5" borderId="0" xfId="0" applyFont="1" applyFill="1" applyAlignment="1">
      <alignment horizontal="center"/>
    </xf>
    <xf numFmtId="4" fontId="13" fillId="9" borderId="11" xfId="0" applyNumberFormat="1" applyFont="1" applyFill="1" applyBorder="1" applyAlignment="1">
      <alignment horizontal="center" vertical="center"/>
    </xf>
    <xf numFmtId="0" fontId="13" fillId="5" borderId="0" xfId="0" applyFont="1" applyFill="1" applyBorder="1" applyAlignment="1">
      <alignment vertical="center"/>
    </xf>
    <xf numFmtId="0" fontId="28" fillId="5" borderId="0" xfId="0" applyFont="1" applyFill="1" applyBorder="1" applyAlignment="1">
      <alignment vertical="center"/>
    </xf>
    <xf numFmtId="4" fontId="9" fillId="5" borderId="0" xfId="0" applyNumberFormat="1" applyFont="1" applyFill="1"/>
    <xf numFmtId="0" fontId="25" fillId="4" borderId="13" xfId="0" applyFont="1" applyFill="1" applyBorder="1" applyAlignment="1">
      <alignment horizontal="center" vertical="center"/>
    </xf>
    <xf numFmtId="2" fontId="13" fillId="4" borderId="13" xfId="0" applyNumberFormat="1" applyFont="1" applyFill="1" applyBorder="1" applyAlignment="1">
      <alignment horizontal="right" vertical="center"/>
    </xf>
    <xf numFmtId="49" fontId="0" fillId="10" borderId="17" xfId="0" applyNumberFormat="1" applyFill="1" applyBorder="1" applyAlignment="1">
      <alignment horizontal="center"/>
    </xf>
    <xf numFmtId="0" fontId="0" fillId="10" borderId="16" xfId="0" applyFill="1" applyBorder="1"/>
    <xf numFmtId="165" fontId="0" fillId="10" borderId="18" xfId="0" applyNumberFormat="1" applyFill="1" applyBorder="1" applyAlignment="1">
      <alignment horizontal="right"/>
    </xf>
    <xf numFmtId="49" fontId="0" fillId="10" borderId="24" xfId="0" applyNumberFormat="1" applyFill="1" applyBorder="1" applyAlignment="1">
      <alignment horizontal="center"/>
    </xf>
    <xf numFmtId="0" fontId="0" fillId="10" borderId="25" xfId="0" applyFill="1" applyBorder="1"/>
    <xf numFmtId="165" fontId="0" fillId="10" borderId="26" xfId="0" applyNumberFormat="1" applyFill="1" applyBorder="1" applyAlignment="1">
      <alignment horizontal="right"/>
    </xf>
    <xf numFmtId="49" fontId="0" fillId="9" borderId="17" xfId="0" applyNumberFormat="1" applyFill="1" applyBorder="1" applyAlignment="1">
      <alignment horizontal="center"/>
    </xf>
    <xf numFmtId="0" fontId="0" fillId="9" borderId="16" xfId="0" applyFill="1" applyBorder="1"/>
    <xf numFmtId="0" fontId="0" fillId="9" borderId="19" xfId="0" applyFill="1" applyBorder="1"/>
    <xf numFmtId="165" fontId="0" fillId="9" borderId="18" xfId="0" applyNumberFormat="1" applyFill="1" applyBorder="1" applyAlignment="1">
      <alignment horizontal="right"/>
    </xf>
    <xf numFmtId="0" fontId="0" fillId="9" borderId="17" xfId="0" applyFill="1" applyBorder="1" applyAlignment="1">
      <alignment horizontal="center"/>
    </xf>
    <xf numFmtId="0" fontId="0" fillId="9" borderId="24" xfId="0" applyFill="1" applyBorder="1" applyAlignment="1">
      <alignment horizontal="center"/>
    </xf>
    <xf numFmtId="0" fontId="0" fillId="9" borderId="25" xfId="0" applyFill="1" applyBorder="1"/>
    <xf numFmtId="0" fontId="0" fillId="9" borderId="27" xfId="0" applyFill="1" applyBorder="1"/>
    <xf numFmtId="165" fontId="0" fillId="9" borderId="26" xfId="0" applyNumberFormat="1" applyFill="1" applyBorder="1" applyAlignment="1">
      <alignment horizontal="right"/>
    </xf>
    <xf numFmtId="0" fontId="8" fillId="0" borderId="0" xfId="0" applyFont="1" applyFill="1"/>
    <xf numFmtId="0" fontId="15" fillId="0" borderId="0" xfId="0" applyFont="1" applyFill="1"/>
    <xf numFmtId="0" fontId="35" fillId="0" borderId="0" xfId="0" applyFont="1" applyFill="1"/>
    <xf numFmtId="0" fontId="34" fillId="0" borderId="0" xfId="0" applyFont="1" applyFill="1" applyBorder="1" applyAlignment="1"/>
    <xf numFmtId="0" fontId="37" fillId="0" borderId="0" xfId="0" applyFont="1" applyFill="1" applyBorder="1" applyAlignment="1"/>
    <xf numFmtId="0" fontId="36" fillId="0" borderId="0" xfId="0" applyFont="1" applyFill="1" applyBorder="1" applyAlignment="1"/>
    <xf numFmtId="0" fontId="32" fillId="0" borderId="0" xfId="0" applyFont="1" applyFill="1" applyBorder="1" applyAlignment="1"/>
    <xf numFmtId="0" fontId="33" fillId="0" borderId="0" xfId="0" applyFont="1" applyFill="1" applyBorder="1" applyAlignment="1"/>
    <xf numFmtId="0" fontId="0" fillId="0" borderId="0" xfId="0" applyFont="1" applyFill="1"/>
    <xf numFmtId="0" fontId="38" fillId="0" borderId="0" xfId="1" applyFont="1" applyAlignment="1">
      <alignment vertical="top" wrapText="1" shrinkToFit="1"/>
    </xf>
    <xf numFmtId="0" fontId="38" fillId="0" borderId="0" xfId="1" applyFont="1" applyAlignment="1">
      <alignment horizontal="center" vertical="center" wrapText="1" shrinkToFit="1"/>
    </xf>
    <xf numFmtId="0" fontId="38" fillId="0" borderId="0" xfId="1" applyFont="1" applyAlignment="1">
      <alignment vertical="center" wrapText="1" shrinkToFit="1"/>
    </xf>
    <xf numFmtId="0" fontId="38" fillId="0" borderId="0" xfId="1" applyFont="1" applyFill="1" applyAlignment="1">
      <alignment vertical="top" wrapText="1" shrinkToFit="1"/>
    </xf>
    <xf numFmtId="165" fontId="28" fillId="9" borderId="11" xfId="0" applyNumberFormat="1" applyFont="1" applyFill="1" applyBorder="1" applyAlignment="1">
      <alignment horizontal="center" vertical="center"/>
    </xf>
    <xf numFmtId="165" fontId="28" fillId="4" borderId="13" xfId="0" applyNumberFormat="1" applyFont="1" applyFill="1" applyBorder="1" applyAlignment="1">
      <alignment vertical="center"/>
    </xf>
    <xf numFmtId="165" fontId="17" fillId="7" borderId="11" xfId="0" applyNumberFormat="1" applyFont="1" applyFill="1" applyBorder="1" applyAlignment="1">
      <alignment vertical="center"/>
    </xf>
    <xf numFmtId="165" fontId="28" fillId="5" borderId="0" xfId="0" applyNumberFormat="1" applyFont="1" applyFill="1" applyBorder="1" applyAlignment="1">
      <alignment vertical="center"/>
    </xf>
    <xf numFmtId="165" fontId="7" fillId="0" borderId="0" xfId="0" applyNumberFormat="1" applyFont="1"/>
    <xf numFmtId="0" fontId="30" fillId="0" borderId="0" xfId="1" applyFont="1" applyAlignment="1">
      <alignment vertical="center" wrapText="1" shrinkToFit="1"/>
    </xf>
    <xf numFmtId="0" fontId="30" fillId="0" borderId="0" xfId="1" applyFont="1" applyAlignment="1">
      <alignment vertical="top" wrapText="1" shrinkToFit="1"/>
    </xf>
    <xf numFmtId="0" fontId="30" fillId="0" borderId="0" xfId="1" applyFont="1" applyFill="1" applyAlignment="1">
      <alignment vertical="top" wrapText="1" shrinkToFit="1"/>
    </xf>
    <xf numFmtId="0" fontId="30" fillId="0" borderId="0" xfId="1" applyFont="1" applyBorder="1" applyAlignment="1">
      <alignment horizontal="center" vertical="center" wrapText="1" shrinkToFit="1"/>
    </xf>
    <xf numFmtId="0" fontId="30" fillId="0" borderId="0" xfId="1" applyFont="1" applyBorder="1" applyAlignment="1">
      <alignment vertical="top" wrapText="1" shrinkToFit="1"/>
    </xf>
    <xf numFmtId="2" fontId="30" fillId="0" borderId="0" xfId="1" applyNumberFormat="1" applyFont="1" applyBorder="1" applyAlignment="1">
      <alignment horizontal="right" vertical="center" wrapText="1" shrinkToFit="1"/>
    </xf>
    <xf numFmtId="4" fontId="23" fillId="0" borderId="0" xfId="1" applyNumberFormat="1" applyFont="1" applyBorder="1" applyAlignment="1">
      <alignment horizontal="right" vertical="center" wrapText="1" shrinkToFit="1"/>
    </xf>
    <xf numFmtId="0" fontId="30" fillId="0" borderId="0" xfId="1" applyFont="1" applyAlignment="1">
      <alignment horizontal="center" vertical="center" wrapText="1" shrinkToFit="1"/>
    </xf>
    <xf numFmtId="10" fontId="41" fillId="0" borderId="10" xfId="1" applyNumberFormat="1" applyFont="1" applyBorder="1" applyAlignment="1">
      <alignment vertical="center" wrapText="1" shrinkToFit="1"/>
    </xf>
    <xf numFmtId="4" fontId="41" fillId="0" borderId="10" xfId="1" applyNumberFormat="1" applyFont="1" applyBorder="1" applyAlignment="1">
      <alignment horizontal="right" vertical="center" wrapText="1" shrinkToFit="1"/>
    </xf>
    <xf numFmtId="4" fontId="41" fillId="0" borderId="1" xfId="1" applyNumberFormat="1" applyFont="1" applyBorder="1" applyAlignment="1">
      <alignment horizontal="right" vertical="center" wrapText="1" shrinkToFit="1"/>
    </xf>
    <xf numFmtId="0" fontId="6" fillId="0" borderId="0" xfId="1" applyFont="1" applyAlignment="1">
      <alignment vertical="center" wrapText="1" shrinkToFit="1"/>
    </xf>
    <xf numFmtId="0" fontId="6" fillId="0" borderId="0" xfId="1" applyFont="1" applyFill="1" applyAlignment="1">
      <alignment vertical="center" wrapText="1" shrinkToFit="1"/>
    </xf>
    <xf numFmtId="0" fontId="17" fillId="11" borderId="19" xfId="1" applyFont="1" applyFill="1" applyBorder="1" applyAlignment="1">
      <alignment horizontal="center" vertical="center" wrapText="1" shrinkToFit="1"/>
    </xf>
    <xf numFmtId="0" fontId="7" fillId="0" borderId="0" xfId="1" applyFont="1" applyFill="1" applyAlignment="1">
      <alignment vertical="center" wrapText="1" shrinkToFit="1"/>
    </xf>
    <xf numFmtId="0" fontId="7" fillId="0" borderId="0" xfId="1" applyFont="1" applyAlignment="1">
      <alignment vertical="center" wrapText="1" shrinkToFit="1"/>
    </xf>
    <xf numFmtId="0" fontId="39" fillId="0" borderId="0" xfId="0" applyFont="1" applyFill="1" applyBorder="1" applyAlignment="1"/>
    <xf numFmtId="0" fontId="40" fillId="0" borderId="0" xfId="0" applyFont="1" applyFill="1" applyBorder="1" applyAlignment="1"/>
    <xf numFmtId="4" fontId="12" fillId="4" borderId="44" xfId="0" applyNumberFormat="1" applyFont="1" applyFill="1" applyBorder="1" applyAlignment="1">
      <alignment vertical="center"/>
    </xf>
    <xf numFmtId="0" fontId="14" fillId="7" borderId="43" xfId="0" applyFont="1" applyFill="1" applyBorder="1" applyAlignment="1">
      <alignment horizontal="center" vertical="center"/>
    </xf>
    <xf numFmtId="0" fontId="45" fillId="0" borderId="0" xfId="0" applyFont="1" applyBorder="1"/>
    <xf numFmtId="0" fontId="17" fillId="7" borderId="43" xfId="0" applyFont="1" applyFill="1" applyBorder="1" applyAlignment="1">
      <alignment horizontal="center" vertical="center"/>
    </xf>
    <xf numFmtId="0" fontId="17" fillId="7" borderId="11" xfId="0" applyFont="1" applyFill="1" applyBorder="1" applyAlignment="1">
      <alignment horizontal="left" vertical="center" wrapText="1"/>
    </xf>
    <xf numFmtId="0" fontId="17" fillId="7" borderId="11" xfId="0" applyFont="1" applyFill="1" applyBorder="1" applyAlignment="1">
      <alignment horizontal="center" vertical="center" wrapText="1"/>
    </xf>
    <xf numFmtId="0" fontId="17" fillId="7" borderId="11" xfId="0" applyFont="1" applyFill="1" applyBorder="1" applyAlignment="1">
      <alignment horizontal="center" vertical="center"/>
    </xf>
    <xf numFmtId="165" fontId="7" fillId="7" borderId="11" xfId="0" applyNumberFormat="1" applyFont="1" applyFill="1" applyBorder="1" applyAlignment="1">
      <alignment horizontal="center" vertical="center" wrapText="1"/>
    </xf>
    <xf numFmtId="165" fontId="7" fillId="7" borderId="11" xfId="0" applyNumberFormat="1" applyFont="1" applyFill="1" applyBorder="1" applyAlignment="1">
      <alignment horizontal="center" vertical="center"/>
    </xf>
    <xf numFmtId="4" fontId="7" fillId="7" borderId="12" xfId="0" applyNumberFormat="1" applyFont="1" applyFill="1" applyBorder="1" applyAlignment="1">
      <alignment horizontal="center" vertical="center" wrapText="1"/>
    </xf>
    <xf numFmtId="0" fontId="0" fillId="0" borderId="0" xfId="0" applyFont="1"/>
    <xf numFmtId="0" fontId="14" fillId="9" borderId="43" xfId="0" applyFont="1" applyFill="1" applyBorder="1" applyAlignment="1">
      <alignment vertical="center"/>
    </xf>
    <xf numFmtId="0" fontId="14" fillId="9" borderId="11" xfId="0" applyFont="1" applyFill="1" applyBorder="1" applyAlignment="1">
      <alignment horizontal="left" vertical="center"/>
    </xf>
    <xf numFmtId="0" fontId="46" fillId="9" borderId="11" xfId="0" applyFont="1" applyFill="1" applyBorder="1" applyAlignment="1">
      <alignment horizontal="center" vertical="center"/>
    </xf>
    <xf numFmtId="4" fontId="47" fillId="9" borderId="11" xfId="0" applyNumberFormat="1" applyFont="1" applyFill="1" applyBorder="1" applyAlignment="1">
      <alignment horizontal="center" vertical="center"/>
    </xf>
    <xf numFmtId="4" fontId="14" fillId="9" borderId="11" xfId="0" applyNumberFormat="1" applyFont="1" applyFill="1" applyBorder="1" applyAlignment="1">
      <alignment horizontal="center" vertical="center"/>
    </xf>
    <xf numFmtId="165" fontId="17" fillId="9" borderId="11" xfId="0" applyNumberFormat="1" applyFont="1" applyFill="1" applyBorder="1" applyAlignment="1">
      <alignment horizontal="center" vertical="center"/>
    </xf>
    <xf numFmtId="0" fontId="48" fillId="0" borderId="0" xfId="0" applyFont="1"/>
    <xf numFmtId="165" fontId="17" fillId="9" borderId="11" xfId="0" applyNumberFormat="1" applyFont="1" applyFill="1" applyBorder="1" applyAlignment="1">
      <alignment vertical="center"/>
    </xf>
    <xf numFmtId="0" fontId="25" fillId="4" borderId="13" xfId="0" applyFont="1" applyFill="1" applyBorder="1" applyAlignment="1">
      <alignment horizontal="center" vertical="center"/>
    </xf>
    <xf numFmtId="2" fontId="13" fillId="4" borderId="13" xfId="0" applyNumberFormat="1" applyFont="1" applyFill="1" applyBorder="1" applyAlignment="1">
      <alignment horizontal="right" vertical="center"/>
    </xf>
    <xf numFmtId="0" fontId="39" fillId="0" borderId="0" xfId="0" applyFont="1" applyFill="1" applyBorder="1" applyAlignment="1">
      <alignment horizontal="center"/>
    </xf>
    <xf numFmtId="0" fontId="40" fillId="0" borderId="0" xfId="0" applyFont="1" applyFill="1" applyBorder="1" applyAlignment="1">
      <alignment horizontal="center"/>
    </xf>
    <xf numFmtId="0" fontId="30" fillId="0" borderId="0" xfId="1" applyFont="1" applyAlignment="1">
      <alignment vertical="top" wrapText="1" shrinkToFit="1"/>
    </xf>
    <xf numFmtId="0" fontId="49" fillId="4" borderId="15" xfId="0" applyFont="1" applyFill="1" applyBorder="1" applyAlignment="1">
      <alignment horizontal="center" vertical="center"/>
    </xf>
    <xf numFmtId="0" fontId="50" fillId="9" borderId="43" xfId="0" applyFont="1" applyFill="1" applyBorder="1" applyAlignment="1">
      <alignment vertical="center"/>
    </xf>
    <xf numFmtId="0" fontId="50" fillId="4" borderId="15" xfId="0" applyFont="1" applyFill="1" applyBorder="1" applyAlignment="1">
      <alignment horizontal="center" vertical="center"/>
    </xf>
    <xf numFmtId="4" fontId="30" fillId="4" borderId="0" xfId="1" applyNumberFormat="1" applyFont="1" applyFill="1" applyBorder="1" applyAlignment="1">
      <alignment horizontal="right" vertical="center" wrapText="1" shrinkToFit="1"/>
    </xf>
    <xf numFmtId="4" fontId="7" fillId="9" borderId="1" xfId="1" applyNumberFormat="1" applyFont="1" applyFill="1" applyBorder="1" applyAlignment="1">
      <alignment vertical="center" wrapText="1" shrinkToFit="1"/>
    </xf>
    <xf numFmtId="4" fontId="7" fillId="9" borderId="1" xfId="1" applyNumberFormat="1" applyFont="1" applyFill="1" applyBorder="1" applyAlignment="1">
      <alignment horizontal="right" vertical="center" wrapText="1" shrinkToFit="1"/>
    </xf>
    <xf numFmtId="2" fontId="7" fillId="9" borderId="1" xfId="1" applyNumberFormat="1" applyFont="1" applyFill="1" applyBorder="1" applyAlignment="1">
      <alignment horizontal="right" vertical="center" wrapText="1" shrinkToFit="1"/>
    </xf>
    <xf numFmtId="4" fontId="17" fillId="9" borderId="1" xfId="1" applyNumberFormat="1" applyFont="1" applyFill="1" applyBorder="1" applyAlignment="1">
      <alignment horizontal="right" vertical="center" wrapText="1" shrinkToFit="1"/>
    </xf>
    <xf numFmtId="4" fontId="28" fillId="4" borderId="0" xfId="1" applyNumberFormat="1" applyFont="1" applyFill="1" applyBorder="1" applyAlignment="1">
      <alignment horizontal="right" vertical="center" wrapText="1" shrinkToFit="1"/>
    </xf>
    <xf numFmtId="0" fontId="6" fillId="6" borderId="38" xfId="1" applyFont="1" applyFill="1" applyBorder="1" applyAlignment="1">
      <alignment vertical="center" wrapText="1" shrinkToFit="1"/>
    </xf>
    <xf numFmtId="0" fontId="6" fillId="6" borderId="38" xfId="1" applyFont="1" applyFill="1" applyBorder="1" applyAlignment="1">
      <alignment horizontal="center" vertical="center" wrapText="1" shrinkToFit="1"/>
    </xf>
    <xf numFmtId="4" fontId="7" fillId="6" borderId="45" xfId="1" applyNumberFormat="1" applyFont="1" applyFill="1" applyBorder="1" applyAlignment="1">
      <alignment horizontal="right" vertical="center" wrapText="1" shrinkToFit="1"/>
    </xf>
    <xf numFmtId="0" fontId="6" fillId="0" borderId="38" xfId="1" applyFont="1" applyBorder="1" applyAlignment="1">
      <alignment vertical="center" wrapText="1" shrinkToFit="1"/>
    </xf>
    <xf numFmtId="0" fontId="6" fillId="0" borderId="38" xfId="1" applyFont="1" applyBorder="1" applyAlignment="1">
      <alignment horizontal="center" vertical="center" wrapText="1" shrinkToFit="1"/>
    </xf>
    <xf numFmtId="4" fontId="7" fillId="0" borderId="46" xfId="1" applyNumberFormat="1" applyFont="1" applyBorder="1" applyAlignment="1">
      <alignment horizontal="right" vertical="center" wrapText="1" shrinkToFit="1"/>
    </xf>
    <xf numFmtId="4" fontId="7" fillId="6" borderId="46" xfId="1" applyNumberFormat="1" applyFont="1" applyFill="1" applyBorder="1" applyAlignment="1">
      <alignment horizontal="right" vertical="center" wrapText="1" shrinkToFit="1"/>
    </xf>
    <xf numFmtId="0" fontId="6" fillId="0" borderId="38" xfId="1" applyFont="1" applyFill="1" applyBorder="1" applyAlignment="1">
      <alignment vertical="center" wrapText="1" shrinkToFit="1"/>
    </xf>
    <xf numFmtId="0" fontId="6" fillId="0" borderId="38" xfId="1" applyFont="1" applyFill="1" applyBorder="1" applyAlignment="1">
      <alignment horizontal="center" vertical="center" wrapText="1" shrinkToFit="1"/>
    </xf>
    <xf numFmtId="4" fontId="7" fillId="0" borderId="46" xfId="1" applyNumberFormat="1" applyFont="1" applyFill="1" applyBorder="1" applyAlignment="1">
      <alignment horizontal="right" vertical="center" wrapText="1" shrinkToFit="1"/>
    </xf>
    <xf numFmtId="0" fontId="45" fillId="6" borderId="38" xfId="1" applyFont="1" applyFill="1" applyBorder="1" applyAlignment="1">
      <alignment horizontal="center" vertical="center" wrapText="1" shrinkToFit="1"/>
    </xf>
    <xf numFmtId="2" fontId="17" fillId="6" borderId="45" xfId="1" applyNumberFormat="1" applyFont="1" applyFill="1" applyBorder="1" applyAlignment="1">
      <alignment horizontal="right" vertical="center" wrapText="1" shrinkToFit="1"/>
    </xf>
    <xf numFmtId="0" fontId="45" fillId="0" borderId="38" xfId="1" applyFont="1" applyFill="1" applyBorder="1" applyAlignment="1">
      <alignment horizontal="center" vertical="center" wrapText="1" shrinkToFit="1"/>
    </xf>
    <xf numFmtId="2" fontId="17" fillId="0" borderId="46" xfId="1" applyNumberFormat="1" applyFont="1" applyFill="1" applyBorder="1" applyAlignment="1">
      <alignment horizontal="right" vertical="center" wrapText="1" shrinkToFit="1"/>
    </xf>
    <xf numFmtId="2" fontId="17" fillId="6" borderId="46" xfId="1" applyNumberFormat="1" applyFont="1" applyFill="1" applyBorder="1" applyAlignment="1">
      <alignment horizontal="right" vertical="center" wrapText="1" shrinkToFit="1"/>
    </xf>
    <xf numFmtId="0" fontId="45" fillId="0" borderId="39" xfId="1" applyFont="1" applyFill="1" applyBorder="1" applyAlignment="1">
      <alignment horizontal="center" vertical="center" wrapText="1" shrinkToFit="1"/>
    </xf>
    <xf numFmtId="2" fontId="17" fillId="0" borderId="47" xfId="1" applyNumberFormat="1" applyFont="1" applyFill="1" applyBorder="1" applyAlignment="1">
      <alignment horizontal="right" vertical="center" wrapText="1" shrinkToFit="1"/>
    </xf>
    <xf numFmtId="0" fontId="2" fillId="0" borderId="0" xfId="1" applyFont="1" applyAlignment="1">
      <alignment vertical="top" wrapText="1" shrinkToFit="1"/>
    </xf>
    <xf numFmtId="4" fontId="7" fillId="9" borderId="5" xfId="1" applyNumberFormat="1" applyFont="1" applyFill="1" applyBorder="1" applyAlignment="1">
      <alignment horizontal="right" vertical="center" wrapText="1" shrinkToFit="1"/>
    </xf>
    <xf numFmtId="0" fontId="7" fillId="11" borderId="19" xfId="1" applyFont="1" applyFill="1" applyBorder="1" applyAlignment="1">
      <alignment horizontal="center" vertical="center" wrapText="1" shrinkToFit="1"/>
    </xf>
    <xf numFmtId="0" fontId="7" fillId="6" borderId="38" xfId="1" applyFont="1" applyFill="1" applyBorder="1" applyAlignment="1">
      <alignment horizontal="center" vertical="center" wrapText="1" shrinkToFit="1"/>
    </xf>
    <xf numFmtId="0" fontId="7" fillId="0" borderId="38" xfId="1" applyFont="1" applyBorder="1" applyAlignment="1">
      <alignment horizontal="center" vertical="center" wrapText="1" shrinkToFit="1"/>
    </xf>
    <xf numFmtId="0" fontId="7" fillId="0" borderId="38" xfId="1" applyFont="1" applyFill="1" applyBorder="1" applyAlignment="1">
      <alignment horizontal="center" vertical="center" wrapText="1" shrinkToFit="1"/>
    </xf>
    <xf numFmtId="0" fontId="17" fillId="6" borderId="38" xfId="1" applyFont="1" applyFill="1" applyBorder="1" applyAlignment="1">
      <alignment horizontal="center" vertical="center" wrapText="1" shrinkToFit="1"/>
    </xf>
    <xf numFmtId="0" fontId="17" fillId="0" borderId="38" xfId="1" applyFont="1" applyFill="1" applyBorder="1" applyAlignment="1">
      <alignment horizontal="center" vertical="center" wrapText="1" shrinkToFit="1"/>
    </xf>
    <xf numFmtId="0" fontId="17" fillId="0" borderId="49" xfId="1" applyFont="1" applyFill="1" applyBorder="1" applyAlignment="1">
      <alignment horizontal="center" vertical="center" wrapText="1" shrinkToFit="1"/>
    </xf>
    <xf numFmtId="0" fontId="2" fillId="3" borderId="38" xfId="1" applyFont="1" applyFill="1" applyBorder="1" applyAlignment="1">
      <alignment horizontal="center" vertical="center" wrapText="1" shrinkToFit="1"/>
    </xf>
    <xf numFmtId="0" fontId="45" fillId="4" borderId="38" xfId="1" applyFont="1" applyFill="1" applyBorder="1" applyAlignment="1">
      <alignment horizontal="center" vertical="center" wrapText="1" shrinkToFit="1"/>
    </xf>
    <xf numFmtId="0" fontId="51" fillId="4" borderId="38" xfId="1" applyFont="1" applyFill="1" applyBorder="1" applyAlignment="1">
      <alignment horizontal="center" vertical="center" wrapText="1" shrinkToFit="1"/>
    </xf>
    <xf numFmtId="0" fontId="6" fillId="4" borderId="38" xfId="1" applyFont="1" applyFill="1" applyBorder="1" applyAlignment="1">
      <alignment horizontal="center" vertical="center" wrapText="1" shrinkToFit="1"/>
    </xf>
    <xf numFmtId="0" fontId="6" fillId="4" borderId="38" xfId="1" applyFont="1" applyFill="1" applyBorder="1" applyAlignment="1">
      <alignment vertical="center" wrapText="1" shrinkToFit="1"/>
    </xf>
    <xf numFmtId="0" fontId="45" fillId="6" borderId="38" xfId="1" applyFont="1" applyFill="1" applyBorder="1" applyAlignment="1">
      <alignment vertical="center" wrapText="1" shrinkToFit="1"/>
    </xf>
    <xf numFmtId="0" fontId="45" fillId="0" borderId="38" xfId="1" applyFont="1" applyFill="1" applyBorder="1" applyAlignment="1">
      <alignment vertical="center" wrapText="1" shrinkToFit="1"/>
    </xf>
    <xf numFmtId="0" fontId="45" fillId="0" borderId="38" xfId="1" quotePrefix="1" applyFont="1" applyFill="1" applyBorder="1" applyAlignment="1">
      <alignment vertical="center" wrapText="1" shrinkToFit="1"/>
    </xf>
    <xf numFmtId="0" fontId="45" fillId="4" borderId="38" xfId="1" applyFont="1" applyFill="1" applyBorder="1" applyAlignment="1">
      <alignment vertical="center" wrapText="1" shrinkToFit="1"/>
    </xf>
    <xf numFmtId="0" fontId="45" fillId="0" borderId="39" xfId="1" applyFont="1" applyFill="1" applyBorder="1" applyAlignment="1">
      <alignment vertical="center" wrapText="1" shrinkToFit="1"/>
    </xf>
    <xf numFmtId="0" fontId="51" fillId="6" borderId="38" xfId="1" applyFont="1" applyFill="1" applyBorder="1" applyAlignment="1">
      <alignment horizontal="center" vertical="center" wrapText="1" shrinkToFit="1"/>
    </xf>
    <xf numFmtId="165" fontId="47" fillId="9" borderId="11" xfId="0" applyNumberFormat="1" applyFont="1" applyFill="1" applyBorder="1" applyAlignment="1">
      <alignment horizontal="right" vertical="center"/>
    </xf>
    <xf numFmtId="165" fontId="14" fillId="7" borderId="11" xfId="0" applyNumberFormat="1" applyFont="1" applyFill="1" applyBorder="1" applyAlignment="1">
      <alignment horizontal="right" vertical="center"/>
    </xf>
    <xf numFmtId="165" fontId="12" fillId="5" borderId="0" xfId="0" applyNumberFormat="1" applyFont="1" applyFill="1" applyBorder="1" applyAlignment="1">
      <alignment horizontal="right" vertical="center"/>
    </xf>
    <xf numFmtId="165" fontId="8" fillId="5" borderId="0" xfId="0" applyNumberFormat="1" applyFont="1" applyFill="1" applyBorder="1" applyAlignment="1">
      <alignment horizontal="right" vertical="center"/>
    </xf>
    <xf numFmtId="0" fontId="57" fillId="0" borderId="0" xfId="0" applyFont="1" applyFill="1" applyBorder="1" applyAlignment="1">
      <alignment vertical="center"/>
    </xf>
    <xf numFmtId="165" fontId="47" fillId="9" borderId="11" xfId="0" applyNumberFormat="1" applyFont="1" applyFill="1" applyBorder="1" applyAlignment="1" applyProtection="1">
      <alignment horizontal="right" vertical="center"/>
      <protection locked="0"/>
    </xf>
    <xf numFmtId="165" fontId="12" fillId="2" borderId="0" xfId="0" applyNumberFormat="1" applyFont="1" applyFill="1" applyBorder="1" applyAlignment="1" applyProtection="1">
      <alignment horizontal="right" vertical="center"/>
      <protection locked="0"/>
    </xf>
    <xf numFmtId="165" fontId="12" fillId="9" borderId="11" xfId="0" applyNumberFormat="1" applyFont="1" applyFill="1" applyBorder="1" applyAlignment="1" applyProtection="1">
      <alignment horizontal="right" vertical="center"/>
      <protection locked="0"/>
    </xf>
    <xf numFmtId="165" fontId="12" fillId="2" borderId="14" xfId="0" applyNumberFormat="1" applyFont="1" applyFill="1" applyBorder="1" applyAlignment="1" applyProtection="1">
      <alignment horizontal="right" vertical="center"/>
      <protection locked="0"/>
    </xf>
    <xf numFmtId="165" fontId="12" fillId="2" borderId="13" xfId="0" applyNumberFormat="1" applyFont="1" applyFill="1" applyBorder="1" applyAlignment="1" applyProtection="1">
      <alignment horizontal="right" vertical="center"/>
      <protection locked="0"/>
    </xf>
    <xf numFmtId="4" fontId="6" fillId="2" borderId="38" xfId="1" applyNumberFormat="1" applyFont="1" applyFill="1" applyBorder="1" applyAlignment="1" applyProtection="1">
      <alignment horizontal="right" vertical="center" wrapText="1" shrinkToFit="1"/>
      <protection locked="0"/>
    </xf>
    <xf numFmtId="2" fontId="45" fillId="2" borderId="38" xfId="1" applyNumberFormat="1" applyFont="1" applyFill="1" applyBorder="1" applyAlignment="1" applyProtection="1">
      <alignment horizontal="right" vertical="center" wrapText="1" shrinkToFit="1"/>
      <protection locked="0"/>
    </xf>
    <xf numFmtId="2" fontId="45" fillId="2" borderId="39" xfId="1" applyNumberFormat="1" applyFont="1" applyFill="1" applyBorder="1" applyAlignment="1" applyProtection="1">
      <alignment horizontal="right" vertical="center" wrapText="1" shrinkToFit="1"/>
      <protection locked="0"/>
    </xf>
    <xf numFmtId="4" fontId="0" fillId="2" borderId="38" xfId="1" applyNumberFormat="1" applyFont="1" applyFill="1" applyBorder="1" applyAlignment="1" applyProtection="1">
      <alignment horizontal="right" vertical="center" wrapText="1" shrinkToFit="1"/>
      <protection locked="0"/>
    </xf>
    <xf numFmtId="0" fontId="7" fillId="6" borderId="36" xfId="0" applyFont="1" applyFill="1" applyBorder="1" applyAlignment="1" applyProtection="1">
      <alignment horizontal="center" vertical="center" wrapText="1"/>
      <protection locked="0"/>
    </xf>
    <xf numFmtId="0" fontId="7" fillId="6" borderId="37" xfId="0" applyFont="1" applyFill="1" applyBorder="1" applyAlignment="1" applyProtection="1">
      <alignment horizontal="center" vertical="center" wrapText="1"/>
      <protection locked="0"/>
    </xf>
    <xf numFmtId="0" fontId="7" fillId="6" borderId="16" xfId="0" applyFont="1" applyFill="1" applyBorder="1" applyAlignment="1" applyProtection="1">
      <alignment horizontal="center" vertical="center" wrapText="1"/>
      <protection locked="0"/>
    </xf>
    <xf numFmtId="0" fontId="7" fillId="6" borderId="18" xfId="0" applyFont="1" applyFill="1" applyBorder="1" applyAlignment="1" applyProtection="1">
      <alignment horizontal="center" vertical="center" wrapText="1"/>
      <protection locked="0"/>
    </xf>
    <xf numFmtId="0" fontId="4" fillId="0" borderId="0" xfId="0" applyFont="1" applyFill="1" applyAlignment="1">
      <alignment horizontal="center" vertical="center"/>
    </xf>
    <xf numFmtId="0" fontId="58" fillId="0" borderId="0" xfId="0" applyFont="1" applyFill="1" applyAlignment="1">
      <alignment horizontal="center" vertical="center"/>
    </xf>
    <xf numFmtId="0" fontId="23" fillId="6" borderId="32" xfId="0" applyFont="1" applyFill="1" applyBorder="1" applyAlignment="1">
      <alignment horizontal="left" vertical="center"/>
    </xf>
    <xf numFmtId="0" fontId="23" fillId="6" borderId="33" xfId="0" applyFont="1" applyFill="1" applyBorder="1" applyAlignment="1">
      <alignment horizontal="left" vertical="center"/>
    </xf>
    <xf numFmtId="0" fontId="23" fillId="6" borderId="17" xfId="0" applyFont="1" applyFill="1" applyBorder="1" applyAlignment="1">
      <alignment horizontal="left" vertical="center"/>
    </xf>
    <xf numFmtId="0" fontId="23" fillId="6" borderId="16" xfId="0" applyFont="1" applyFill="1" applyBorder="1" applyAlignment="1">
      <alignment horizontal="left" vertical="center"/>
    </xf>
    <xf numFmtId="0" fontId="23" fillId="6" borderId="35" xfId="0" applyFont="1" applyFill="1" applyBorder="1" applyAlignment="1">
      <alignment horizontal="left" vertical="center"/>
    </xf>
    <xf numFmtId="0" fontId="23" fillId="6" borderId="36" xfId="0" applyFont="1" applyFill="1" applyBorder="1" applyAlignment="1">
      <alignment horizontal="left" vertical="center"/>
    </xf>
    <xf numFmtId="0" fontId="3" fillId="0" borderId="0" xfId="0" applyFont="1" applyAlignment="1">
      <alignment horizontal="center" wrapText="1"/>
    </xf>
    <xf numFmtId="0" fontId="3" fillId="0" borderId="0" xfId="0" applyFont="1" applyAlignment="1">
      <alignment horizontal="center"/>
    </xf>
    <xf numFmtId="0" fontId="0" fillId="0" borderId="0" xfId="0" applyFill="1" applyBorder="1" applyAlignment="1">
      <alignment horizontal="center"/>
    </xf>
    <xf numFmtId="0" fontId="55" fillId="0" borderId="19" xfId="0" applyFont="1" applyBorder="1" applyAlignment="1">
      <alignment horizontal="left" wrapText="1"/>
    </xf>
    <xf numFmtId="0" fontId="55" fillId="0" borderId="21" xfId="0" applyFont="1" applyBorder="1" applyAlignment="1">
      <alignment horizontal="left" wrapText="1"/>
    </xf>
    <xf numFmtId="0" fontId="55" fillId="0" borderId="22" xfId="0" applyFont="1" applyBorder="1" applyAlignment="1">
      <alignment horizontal="left" wrapText="1"/>
    </xf>
    <xf numFmtId="0" fontId="5" fillId="0" borderId="20" xfId="0" applyFont="1" applyBorder="1" applyAlignment="1">
      <alignment horizontal="left" wrapText="1"/>
    </xf>
    <xf numFmtId="0" fontId="7" fillId="6" borderId="33" xfId="0" applyFont="1" applyFill="1" applyBorder="1" applyAlignment="1" applyProtection="1">
      <alignment horizontal="center" vertical="center" wrapText="1"/>
      <protection locked="0"/>
    </xf>
    <xf numFmtId="0" fontId="7" fillId="6" borderId="34" xfId="0" applyFont="1" applyFill="1" applyBorder="1" applyAlignment="1" applyProtection="1">
      <alignment horizontal="center" vertical="center" wrapText="1"/>
      <protection locked="0"/>
    </xf>
    <xf numFmtId="0" fontId="21" fillId="0" borderId="0" xfId="0" applyFont="1" applyFill="1" applyBorder="1" applyAlignment="1">
      <alignment horizontal="center" vertical="center"/>
    </xf>
    <xf numFmtId="0" fontId="31" fillId="7" borderId="2" xfId="0" applyFont="1" applyFill="1" applyBorder="1" applyAlignment="1">
      <alignment horizontal="left" vertical="center"/>
    </xf>
    <xf numFmtId="0" fontId="31" fillId="7" borderId="3" xfId="0" applyFont="1" applyFill="1" applyBorder="1" applyAlignment="1">
      <alignment horizontal="left" vertical="center"/>
    </xf>
    <xf numFmtId="0" fontId="31" fillId="7" borderId="4" xfId="0" applyFont="1" applyFill="1" applyBorder="1" applyAlignment="1">
      <alignment horizontal="left" vertical="center"/>
    </xf>
    <xf numFmtId="0" fontId="31" fillId="3" borderId="2" xfId="0" applyFont="1" applyFill="1" applyBorder="1" applyAlignment="1">
      <alignment horizontal="left" vertical="center"/>
    </xf>
    <xf numFmtId="0" fontId="31" fillId="3" borderId="3" xfId="0" applyFont="1" applyFill="1" applyBorder="1" applyAlignment="1">
      <alignment horizontal="left" vertical="center"/>
    </xf>
    <xf numFmtId="0" fontId="31" fillId="3" borderId="4" xfId="0" applyFont="1" applyFill="1" applyBorder="1" applyAlignment="1">
      <alignment horizontal="left" vertical="center"/>
    </xf>
    <xf numFmtId="0" fontId="2" fillId="8" borderId="2"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2" fillId="8" borderId="28" xfId="0" applyFont="1" applyFill="1" applyBorder="1" applyAlignment="1">
      <alignment horizontal="center" vertical="center" wrapText="1"/>
    </xf>
    <xf numFmtId="0" fontId="2" fillId="7" borderId="2" xfId="0" applyFont="1" applyFill="1" applyBorder="1" applyAlignment="1">
      <alignment horizontal="center" vertical="center"/>
    </xf>
    <xf numFmtId="0" fontId="2" fillId="7" borderId="3" xfId="0" applyFont="1" applyFill="1" applyBorder="1" applyAlignment="1">
      <alignment horizontal="center" vertical="center"/>
    </xf>
    <xf numFmtId="0" fontId="2" fillId="7" borderId="28"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28" xfId="0" applyFont="1" applyFill="1" applyBorder="1" applyAlignment="1">
      <alignment horizontal="center" vertical="center"/>
    </xf>
    <xf numFmtId="0" fontId="5" fillId="0" borderId="31" xfId="0" applyFont="1" applyBorder="1" applyAlignment="1">
      <alignment horizontal="center" wrapText="1"/>
    </xf>
    <xf numFmtId="0" fontId="0" fillId="0" borderId="29" xfId="0" applyBorder="1" applyAlignment="1">
      <alignment horizontal="center"/>
    </xf>
    <xf numFmtId="0" fontId="0" fillId="0" borderId="3" xfId="0" applyBorder="1" applyAlignment="1">
      <alignment horizontal="center"/>
    </xf>
    <xf numFmtId="0" fontId="0" fillId="0" borderId="30" xfId="0" applyBorder="1" applyAlignment="1">
      <alignment horizontal="center"/>
    </xf>
    <xf numFmtId="0" fontId="25" fillId="4" borderId="13" xfId="0" applyFont="1" applyFill="1" applyBorder="1" applyAlignment="1">
      <alignment horizontal="center" vertical="center"/>
    </xf>
    <xf numFmtId="2" fontId="13" fillId="4" borderId="13" xfId="0" applyNumberFormat="1" applyFont="1" applyFill="1" applyBorder="1" applyAlignment="1">
      <alignment horizontal="right" vertical="center"/>
    </xf>
    <xf numFmtId="165" fontId="12" fillId="2" borderId="13" xfId="2" applyNumberFormat="1" applyFont="1" applyFill="1" applyBorder="1" applyAlignment="1" applyProtection="1">
      <alignment horizontal="right" vertical="center"/>
      <protection locked="0"/>
    </xf>
    <xf numFmtId="165" fontId="28" fillId="4" borderId="13" xfId="0" applyNumberFormat="1" applyFont="1" applyFill="1" applyBorder="1" applyAlignment="1">
      <alignment horizontal="right" vertical="center"/>
    </xf>
    <xf numFmtId="4" fontId="12" fillId="4" borderId="13" xfId="0" applyNumberFormat="1" applyFont="1" applyFill="1" applyBorder="1" applyAlignment="1">
      <alignment horizontal="center" vertical="center"/>
    </xf>
    <xf numFmtId="0" fontId="57" fillId="0" borderId="0" xfId="0" applyFont="1" applyFill="1" applyBorder="1" applyAlignment="1">
      <alignment horizontal="center" vertical="center"/>
    </xf>
    <xf numFmtId="0" fontId="34" fillId="0" borderId="0" xfId="0" applyFont="1" applyFill="1" applyBorder="1" applyAlignment="1">
      <alignment horizontal="center"/>
    </xf>
    <xf numFmtId="0" fontId="42" fillId="0" borderId="0" xfId="0" applyFont="1" applyFill="1" applyBorder="1" applyAlignment="1">
      <alignment horizontal="center"/>
    </xf>
    <xf numFmtId="0" fontId="32" fillId="0" borderId="0" xfId="0" applyFont="1" applyFill="1" applyBorder="1" applyAlignment="1">
      <alignment horizontal="center"/>
    </xf>
    <xf numFmtId="0" fontId="42" fillId="7" borderId="0" xfId="0" applyFont="1" applyFill="1" applyBorder="1" applyAlignment="1">
      <alignment horizontal="center"/>
    </xf>
    <xf numFmtId="0" fontId="33" fillId="0" borderId="0" xfId="0" applyFont="1" applyFill="1" applyBorder="1" applyAlignment="1">
      <alignment horizontal="center"/>
    </xf>
    <xf numFmtId="0" fontId="43" fillId="0" borderId="0" xfId="0" applyFont="1" applyFill="1" applyBorder="1" applyAlignment="1">
      <alignment horizontal="center"/>
    </xf>
    <xf numFmtId="0" fontId="7" fillId="11" borderId="21" xfId="1" applyFont="1" applyFill="1" applyBorder="1" applyAlignment="1">
      <alignment horizontal="left" vertical="center" wrapText="1" shrinkToFit="1"/>
    </xf>
    <xf numFmtId="0" fontId="7" fillId="11" borderId="48" xfId="1" applyFont="1" applyFill="1" applyBorder="1" applyAlignment="1">
      <alignment horizontal="left" vertical="center" wrapText="1" shrinkToFit="1"/>
    </xf>
    <xf numFmtId="0" fontId="17" fillId="11" borderId="21" xfId="1" applyFont="1" applyFill="1" applyBorder="1" applyAlignment="1">
      <alignment horizontal="left" vertical="center" shrinkToFit="1"/>
    </xf>
    <xf numFmtId="0" fontId="17" fillId="11" borderId="21" xfId="1" applyFont="1" applyFill="1" applyBorder="1" applyAlignment="1">
      <alignment horizontal="left" vertical="center" wrapText="1" shrinkToFit="1"/>
    </xf>
    <xf numFmtId="0" fontId="17" fillId="11" borderId="48" xfId="1" applyFont="1" applyFill="1" applyBorder="1" applyAlignment="1">
      <alignment horizontal="left" vertical="center" wrapText="1" shrinkToFit="1"/>
    </xf>
    <xf numFmtId="0" fontId="52" fillId="0" borderId="0" xfId="1" applyFont="1" applyAlignment="1">
      <alignment horizontal="left" vertical="top" wrapText="1" shrinkToFit="1"/>
    </xf>
    <xf numFmtId="0" fontId="41" fillId="0" borderId="40" xfId="1" applyFont="1" applyBorder="1" applyAlignment="1">
      <alignment horizontal="left" vertical="top" wrapText="1" shrinkToFit="1"/>
    </xf>
    <xf numFmtId="0" fontId="41" fillId="0" borderId="41" xfId="1" applyFont="1" applyBorder="1" applyAlignment="1">
      <alignment horizontal="left" vertical="top" wrapText="1" shrinkToFit="1"/>
    </xf>
    <xf numFmtId="0" fontId="41" fillId="0" borderId="42" xfId="1" applyFont="1" applyBorder="1" applyAlignment="1">
      <alignment horizontal="left" vertical="top" wrapText="1" shrinkToFit="1"/>
    </xf>
    <xf numFmtId="0" fontId="31" fillId="3" borderId="2" xfId="1" applyFont="1" applyFill="1" applyBorder="1" applyAlignment="1">
      <alignment horizontal="center" vertical="center" wrapText="1" shrinkToFit="1"/>
    </xf>
    <xf numFmtId="0" fontId="31" fillId="3" borderId="3" xfId="1" applyFont="1" applyFill="1" applyBorder="1" applyAlignment="1">
      <alignment horizontal="center" vertical="center" wrapText="1" shrinkToFit="1"/>
    </xf>
    <xf numFmtId="0" fontId="31" fillId="3" borderId="7" xfId="1" applyFont="1" applyFill="1" applyBorder="1" applyAlignment="1">
      <alignment horizontal="center" vertical="center" wrapText="1" shrinkToFit="1"/>
    </xf>
    <xf numFmtId="0" fontId="41" fillId="0" borderId="8" xfId="1" applyFont="1" applyBorder="1" applyAlignment="1">
      <alignment horizontal="left" vertical="top" wrapText="1" shrinkToFit="1"/>
    </xf>
    <xf numFmtId="0" fontId="41" fillId="0" borderId="9" xfId="1" applyFont="1" applyBorder="1" applyAlignment="1">
      <alignment horizontal="left" vertical="top" wrapText="1" shrinkToFit="1"/>
    </xf>
    <xf numFmtId="0" fontId="41" fillId="0" borderId="6" xfId="1" applyFont="1" applyBorder="1" applyAlignment="1">
      <alignment horizontal="left" vertical="top" wrapText="1" shrinkToFit="1"/>
    </xf>
    <xf numFmtId="0" fontId="30" fillId="0" borderId="0" xfId="1" applyFont="1" applyAlignment="1">
      <alignment vertical="top" wrapText="1" shrinkToFit="1"/>
    </xf>
    <xf numFmtId="0" fontId="22" fillId="0" borderId="0" xfId="0" applyFont="1" applyFill="1" applyBorder="1" applyAlignment="1">
      <alignment horizontal="center"/>
    </xf>
    <xf numFmtId="0" fontId="2" fillId="3" borderId="25" xfId="1" applyFont="1" applyFill="1" applyBorder="1" applyAlignment="1">
      <alignment horizontal="center" vertical="center" wrapText="1" shrinkToFit="1"/>
    </xf>
    <xf numFmtId="0" fontId="2" fillId="3" borderId="38" xfId="1" applyFont="1" applyFill="1" applyBorder="1" applyAlignment="1">
      <alignment horizontal="center" vertical="center" wrapText="1" shrinkToFit="1"/>
    </xf>
    <xf numFmtId="0" fontId="57" fillId="0" borderId="29" xfId="0" applyFont="1" applyFill="1" applyBorder="1" applyAlignment="1">
      <alignment horizontal="center" vertical="center"/>
    </xf>
    <xf numFmtId="0" fontId="31" fillId="0" borderId="0" xfId="0" applyFont="1" applyFill="1" applyBorder="1" applyAlignment="1">
      <alignment horizontal="center"/>
    </xf>
    <xf numFmtId="0" fontId="21" fillId="0" borderId="0" xfId="0" applyFont="1" applyFill="1" applyBorder="1" applyAlignment="1">
      <alignment horizontal="center"/>
    </xf>
    <xf numFmtId="0" fontId="21" fillId="3" borderId="0" xfId="0" applyFont="1" applyFill="1" applyBorder="1" applyAlignment="1">
      <alignment horizontal="center"/>
    </xf>
  </cellXfs>
  <cellStyles count="3">
    <cellStyle name="Comma" xfId="2" builtinId="3"/>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I43"/>
  <sheetViews>
    <sheetView tabSelected="1" zoomScaleNormal="100" zoomScaleSheetLayoutView="100" workbookViewId="0">
      <selection activeCell="I18" sqref="I18"/>
    </sheetView>
  </sheetViews>
  <sheetFormatPr defaultRowHeight="15" x14ac:dyDescent="0.25"/>
  <cols>
    <col min="1" max="1" width="3.140625" customWidth="1"/>
    <col min="2" max="2" width="7.140625" customWidth="1"/>
    <col min="3" max="4" width="42.42578125" customWidth="1"/>
    <col min="5" max="5" width="16.42578125" style="1" customWidth="1"/>
    <col min="6" max="6" width="2.140625" customWidth="1"/>
    <col min="7" max="7" width="19.5703125" customWidth="1"/>
  </cols>
  <sheetData>
    <row r="1" spans="2:5" ht="9.75" customHeight="1" x14ac:dyDescent="0.25"/>
    <row r="2" spans="2:5" ht="54" customHeight="1" x14ac:dyDescent="0.25">
      <c r="B2" s="196" t="s">
        <v>372</v>
      </c>
      <c r="C2" s="197"/>
      <c r="D2" s="197"/>
      <c r="E2" s="197"/>
    </row>
    <row r="3" spans="2:5" ht="12" customHeight="1" x14ac:dyDescent="0.25">
      <c r="B3" s="198"/>
      <c r="C3" s="198"/>
      <c r="D3" s="198"/>
      <c r="E3" s="198"/>
    </row>
    <row r="4" spans="2:5" ht="18" x14ac:dyDescent="0.25">
      <c r="B4" s="188" t="s">
        <v>370</v>
      </c>
      <c r="C4" s="188"/>
      <c r="D4" s="188"/>
      <c r="E4" s="188"/>
    </row>
    <row r="5" spans="2:5" ht="24" customHeight="1" x14ac:dyDescent="0.25">
      <c r="B5" s="189" t="s">
        <v>364</v>
      </c>
      <c r="C5" s="189"/>
      <c r="D5" s="189"/>
      <c r="E5" s="189"/>
    </row>
    <row r="6" spans="2:5" ht="21" customHeight="1" x14ac:dyDescent="0.25">
      <c r="B6" s="205" t="s">
        <v>371</v>
      </c>
      <c r="C6" s="205"/>
      <c r="D6" s="205"/>
      <c r="E6" s="205"/>
    </row>
    <row r="7" spans="2:5" ht="11.1" customHeight="1" thickBot="1" x14ac:dyDescent="0.3">
      <c r="B7" s="224"/>
      <c r="C7" s="224"/>
      <c r="D7" s="224"/>
      <c r="E7" s="224"/>
    </row>
    <row r="8" spans="2:5" ht="26.1" customHeight="1" thickBot="1" x14ac:dyDescent="0.3">
      <c r="B8" s="206" t="s">
        <v>271</v>
      </c>
      <c r="C8" s="207"/>
      <c r="D8" s="207"/>
      <c r="E8" s="208"/>
    </row>
    <row r="9" spans="2:5" x14ac:dyDescent="0.25">
      <c r="B9" s="26" t="s">
        <v>324</v>
      </c>
      <c r="C9" s="27" t="s">
        <v>236</v>
      </c>
      <c r="D9" s="27" t="s">
        <v>1</v>
      </c>
      <c r="E9" s="28" t="s">
        <v>237</v>
      </c>
    </row>
    <row r="10" spans="2:5" x14ac:dyDescent="0.25">
      <c r="B10" s="55" t="s">
        <v>202</v>
      </c>
      <c r="C10" s="56" t="s">
        <v>215</v>
      </c>
      <c r="D10" s="57" t="s">
        <v>238</v>
      </c>
      <c r="E10" s="58">
        <f>'ΑΡΧΙΤΕΚΤΟΝΙΚΕΣ ΕΡΓΑΣΙΕΣ'!$M$12</f>
        <v>0</v>
      </c>
    </row>
    <row r="11" spans="2:5" x14ac:dyDescent="0.25">
      <c r="B11" s="55" t="s">
        <v>203</v>
      </c>
      <c r="C11" s="56" t="s">
        <v>216</v>
      </c>
      <c r="D11" s="57" t="s">
        <v>253</v>
      </c>
      <c r="E11" s="58">
        <f>'ΑΡΧΙΤΕΚΤΟΝΙΚΕΣ ΕΡΓΑΣΙΕΣ'!M15</f>
        <v>0</v>
      </c>
    </row>
    <row r="12" spans="2:5" x14ac:dyDescent="0.25">
      <c r="B12" s="55" t="s">
        <v>204</v>
      </c>
      <c r="C12" s="56" t="s">
        <v>217</v>
      </c>
      <c r="D12" s="57" t="s">
        <v>239</v>
      </c>
      <c r="E12" s="58">
        <f>'ΑΡΧΙΤΕΚΤΟΝΙΚΕΣ ΕΡΓΑΣΙΕΣ'!M23</f>
        <v>0</v>
      </c>
    </row>
    <row r="13" spans="2:5" x14ac:dyDescent="0.25">
      <c r="B13" s="55" t="s">
        <v>205</v>
      </c>
      <c r="C13" s="56" t="s">
        <v>218</v>
      </c>
      <c r="D13" s="57" t="s">
        <v>240</v>
      </c>
      <c r="E13" s="58">
        <f>'ΑΡΧΙΤΕΚΤΟΝΙΚΕΣ ΕΡΓΑΣΙΕΣ'!M30</f>
        <v>0</v>
      </c>
    </row>
    <row r="14" spans="2:5" x14ac:dyDescent="0.25">
      <c r="B14" s="59" t="s">
        <v>206</v>
      </c>
      <c r="C14" s="56" t="s">
        <v>219</v>
      </c>
      <c r="D14" s="57" t="s">
        <v>252</v>
      </c>
      <c r="E14" s="58">
        <f>'ΑΡΧΙΤΕΚΤΟΝΙΚΕΣ ΕΡΓΑΣΙΕΣ'!M36</f>
        <v>0</v>
      </c>
    </row>
    <row r="15" spans="2:5" x14ac:dyDescent="0.25">
      <c r="B15" s="59" t="s">
        <v>207</v>
      </c>
      <c r="C15" s="56" t="s">
        <v>220</v>
      </c>
      <c r="D15" s="57" t="s">
        <v>241</v>
      </c>
      <c r="E15" s="58">
        <f>'ΑΡΧΙΤΕΚΤΟΝΙΚΕΣ ΕΡΓΑΣΙΕΣ'!M40</f>
        <v>0</v>
      </c>
    </row>
    <row r="16" spans="2:5" x14ac:dyDescent="0.25">
      <c r="B16" s="59" t="s">
        <v>208</v>
      </c>
      <c r="C16" s="56" t="s">
        <v>221</v>
      </c>
      <c r="D16" s="57" t="s">
        <v>242</v>
      </c>
      <c r="E16" s="58">
        <f>'ΑΡΧΙΤΕΚΤΟΝΙΚΕΣ ΕΡΓΑΣΙΕΣ'!M46</f>
        <v>0</v>
      </c>
    </row>
    <row r="17" spans="2:9" x14ac:dyDescent="0.25">
      <c r="B17" s="59" t="s">
        <v>209</v>
      </c>
      <c r="C17" s="56" t="s">
        <v>222</v>
      </c>
      <c r="D17" s="57" t="s">
        <v>243</v>
      </c>
      <c r="E17" s="58">
        <f>'ΑΡΧΙΤΕΚΤΟΝΙΚΕΣ ΕΡΓΑΣΙΕΣ'!M50</f>
        <v>0</v>
      </c>
    </row>
    <row r="18" spans="2:9" x14ac:dyDescent="0.25">
      <c r="B18" s="59" t="s">
        <v>210</v>
      </c>
      <c r="C18" s="56" t="s">
        <v>223</v>
      </c>
      <c r="D18" s="57" t="s">
        <v>245</v>
      </c>
      <c r="E18" s="58">
        <f>'ΑΡΧΙΤΕΚΤΟΝΙΚΕΣ ΕΡΓΑΣΙΕΣ'!M56</f>
        <v>0</v>
      </c>
    </row>
    <row r="19" spans="2:9" x14ac:dyDescent="0.25">
      <c r="B19" s="59" t="s">
        <v>211</v>
      </c>
      <c r="C19" s="56" t="s">
        <v>224</v>
      </c>
      <c r="D19" s="57" t="s">
        <v>254</v>
      </c>
      <c r="E19" s="58">
        <f>'ΑΡΧΙΤΕΚΤΟΝΙΚΕΣ ΕΡΓΑΣΙΕΣ'!M62</f>
        <v>0</v>
      </c>
    </row>
    <row r="20" spans="2:9" x14ac:dyDescent="0.25">
      <c r="B20" s="59" t="s">
        <v>212</v>
      </c>
      <c r="C20" s="56" t="s">
        <v>225</v>
      </c>
      <c r="D20" s="57" t="s">
        <v>255</v>
      </c>
      <c r="E20" s="58">
        <f>'ΑΡΧΙΤΕΚΤΟΝΙΚΕΣ ΕΡΓΑΣΙΕΣ'!M81</f>
        <v>0</v>
      </c>
    </row>
    <row r="21" spans="2:9" x14ac:dyDescent="0.25">
      <c r="B21" s="59" t="s">
        <v>213</v>
      </c>
      <c r="C21" s="56" t="s">
        <v>226</v>
      </c>
      <c r="D21" s="57" t="s">
        <v>244</v>
      </c>
      <c r="E21" s="58">
        <f>'ΑΡΧΙΤΕΚΤΟΝΙΚΕΣ ΕΡΓΑΣΙΕΣ'!M83</f>
        <v>0</v>
      </c>
    </row>
    <row r="22" spans="2:9" ht="15.75" thickBot="1" x14ac:dyDescent="0.3">
      <c r="B22" s="60" t="s">
        <v>214</v>
      </c>
      <c r="C22" s="61" t="s">
        <v>259</v>
      </c>
      <c r="D22" s="62" t="s">
        <v>260</v>
      </c>
      <c r="E22" s="63">
        <f>'ΑΡΧΙΤΕΚΤΟΝΙΚΕΣ ΕΡΓΑΣΙΕΣ'!M89</f>
        <v>0</v>
      </c>
    </row>
    <row r="23" spans="2:9" ht="26.1" customHeight="1" thickBot="1" x14ac:dyDescent="0.3">
      <c r="B23" s="215" t="s">
        <v>250</v>
      </c>
      <c r="C23" s="216"/>
      <c r="D23" s="217"/>
      <c r="E23" s="30">
        <f>SUM(E10:E22)</f>
        <v>0</v>
      </c>
    </row>
    <row r="24" spans="2:9" ht="14.45" customHeight="1" thickBot="1" x14ac:dyDescent="0.3">
      <c r="B24" s="223"/>
      <c r="C24" s="223"/>
      <c r="D24" s="223"/>
      <c r="E24" s="223"/>
    </row>
    <row r="25" spans="2:9" ht="26.1" customHeight="1" thickBot="1" x14ac:dyDescent="0.3">
      <c r="B25" s="209" t="s">
        <v>268</v>
      </c>
      <c r="C25" s="210"/>
      <c r="D25" s="210"/>
      <c r="E25" s="211"/>
    </row>
    <row r="26" spans="2:9" x14ac:dyDescent="0.25">
      <c r="B26" s="25" t="s">
        <v>0</v>
      </c>
      <c r="C26" s="27" t="s">
        <v>236</v>
      </c>
      <c r="D26" s="27" t="s">
        <v>1</v>
      </c>
      <c r="E26" s="28" t="s">
        <v>237</v>
      </c>
    </row>
    <row r="27" spans="2:9" x14ac:dyDescent="0.25">
      <c r="B27" s="49" t="s">
        <v>202</v>
      </c>
      <c r="C27" s="50" t="s">
        <v>246</v>
      </c>
      <c r="D27" s="50" t="s">
        <v>232</v>
      </c>
      <c r="E27" s="51">
        <f>'Η-Μ ΕΓΚΑΤΑΣΤΑΣΕΙΣ'!H12</f>
        <v>0</v>
      </c>
      <c r="I27" t="s">
        <v>3</v>
      </c>
    </row>
    <row r="28" spans="2:9" x14ac:dyDescent="0.25">
      <c r="B28" s="49" t="s">
        <v>203</v>
      </c>
      <c r="C28" s="50" t="s">
        <v>256</v>
      </c>
      <c r="D28" s="50" t="s">
        <v>248</v>
      </c>
      <c r="E28" s="51">
        <f>'Η-Μ ΕΓΚΑΤΑΣΤΑΣΕΙΣ'!H24</f>
        <v>0</v>
      </c>
    </row>
    <row r="29" spans="2:9" x14ac:dyDescent="0.25">
      <c r="B29" s="49" t="s">
        <v>204</v>
      </c>
      <c r="C29" s="50" t="s">
        <v>257</v>
      </c>
      <c r="D29" s="50" t="s">
        <v>233</v>
      </c>
      <c r="E29" s="51">
        <f>'Η-Μ ΕΓΚΑΤΑΣΤΑΣΕΙΣ'!H42</f>
        <v>0</v>
      </c>
    </row>
    <row r="30" spans="2:9" x14ac:dyDescent="0.25">
      <c r="B30" s="49" t="s">
        <v>205</v>
      </c>
      <c r="C30" s="50" t="s">
        <v>258</v>
      </c>
      <c r="D30" s="50" t="s">
        <v>234</v>
      </c>
      <c r="E30" s="51">
        <f>'Η-Μ ΕΓΚΑΤΑΣΤΑΣΕΙΣ'!H58</f>
        <v>0</v>
      </c>
    </row>
    <row r="31" spans="2:9" ht="15.75" thickBot="1" x14ac:dyDescent="0.3">
      <c r="B31" s="52" t="s">
        <v>206</v>
      </c>
      <c r="C31" s="53" t="s">
        <v>247</v>
      </c>
      <c r="D31" s="53" t="s">
        <v>235</v>
      </c>
      <c r="E31" s="54">
        <f>'Η-Μ ΕΓΚΑΤΑΣΤΑΣΕΙΣ'!H65</f>
        <v>0</v>
      </c>
    </row>
    <row r="32" spans="2:9" ht="26.1" customHeight="1" thickBot="1" x14ac:dyDescent="0.3">
      <c r="B32" s="218" t="s">
        <v>249</v>
      </c>
      <c r="C32" s="219"/>
      <c r="D32" s="220"/>
      <c r="E32" s="29">
        <f>SUM(E27:E31)</f>
        <v>0</v>
      </c>
    </row>
    <row r="33" spans="2:9" ht="14.45" customHeight="1" thickBot="1" x14ac:dyDescent="0.3">
      <c r="B33" s="3"/>
      <c r="C33" s="3"/>
      <c r="D33" s="3"/>
      <c r="E33" s="3"/>
    </row>
    <row r="34" spans="2:9" ht="32.450000000000003" customHeight="1" thickBot="1" x14ac:dyDescent="0.3">
      <c r="B34" s="212" t="s">
        <v>251</v>
      </c>
      <c r="C34" s="213"/>
      <c r="D34" s="214"/>
      <c r="E34" s="31">
        <f>E23+E32</f>
        <v>0</v>
      </c>
      <c r="I34" t="s">
        <v>3</v>
      </c>
    </row>
    <row r="35" spans="2:9" s="4" customFormat="1" ht="34.5" customHeight="1" x14ac:dyDescent="0.25">
      <c r="B35" s="202" t="s">
        <v>367</v>
      </c>
      <c r="C35" s="202"/>
      <c r="D35" s="202"/>
      <c r="E35" s="202"/>
    </row>
    <row r="36" spans="2:9" ht="14.45" customHeight="1" x14ac:dyDescent="0.25">
      <c r="B36" s="222"/>
      <c r="C36" s="222"/>
      <c r="D36" s="222"/>
      <c r="E36" s="222"/>
    </row>
    <row r="37" spans="2:9" ht="66.75" customHeight="1" x14ac:dyDescent="0.25">
      <c r="B37" s="199" t="s">
        <v>368</v>
      </c>
      <c r="C37" s="200"/>
      <c r="D37" s="200"/>
      <c r="E37" s="201"/>
      <c r="F37" s="24"/>
    </row>
    <row r="38" spans="2:9" ht="14.45" customHeight="1" thickBot="1" x14ac:dyDescent="0.3">
      <c r="B38" s="221"/>
      <c r="C38" s="221"/>
      <c r="D38" s="221"/>
      <c r="E38" s="221"/>
      <c r="F38" s="24"/>
    </row>
    <row r="39" spans="2:9" x14ac:dyDescent="0.25">
      <c r="B39" s="190" t="s">
        <v>261</v>
      </c>
      <c r="C39" s="191"/>
      <c r="D39" s="203"/>
      <c r="E39" s="204"/>
    </row>
    <row r="40" spans="2:9" x14ac:dyDescent="0.25">
      <c r="B40" s="192" t="s">
        <v>262</v>
      </c>
      <c r="C40" s="193"/>
      <c r="D40" s="186"/>
      <c r="E40" s="187"/>
    </row>
    <row r="41" spans="2:9" x14ac:dyDescent="0.25">
      <c r="B41" s="192" t="s">
        <v>265</v>
      </c>
      <c r="C41" s="193"/>
      <c r="D41" s="186"/>
      <c r="E41" s="187"/>
    </row>
    <row r="42" spans="2:9" x14ac:dyDescent="0.25">
      <c r="B42" s="192" t="s">
        <v>264</v>
      </c>
      <c r="C42" s="193"/>
      <c r="D42" s="186"/>
      <c r="E42" s="187"/>
    </row>
    <row r="43" spans="2:9" ht="81.95" customHeight="1" thickBot="1" x14ac:dyDescent="0.3">
      <c r="B43" s="194" t="s">
        <v>263</v>
      </c>
      <c r="C43" s="195"/>
      <c r="D43" s="184"/>
      <c r="E43" s="185"/>
    </row>
  </sheetData>
  <sheetProtection algorithmName="SHA-512" hashValue="oPeSVL/vp4Lkcx8w2X/BHYrmw3ALS7MFKMjhSK85GNygScXRrMykLzU9BpDlDLsMygctkDZMEXd3INYiKFVjIw==" saltValue="EdUjOd7+Tmm1aQPx3fffQg==" spinCount="100000" sheet="1" objects="1" scenarios="1"/>
  <mergeCells count="26">
    <mergeCell ref="B2:E2"/>
    <mergeCell ref="B3:E3"/>
    <mergeCell ref="B37:E37"/>
    <mergeCell ref="B35:E35"/>
    <mergeCell ref="D39:E39"/>
    <mergeCell ref="B6:E6"/>
    <mergeCell ref="B8:E8"/>
    <mergeCell ref="B25:E25"/>
    <mergeCell ref="B34:D34"/>
    <mergeCell ref="B23:D23"/>
    <mergeCell ref="B32:D32"/>
    <mergeCell ref="B38:E38"/>
    <mergeCell ref="B36:E36"/>
    <mergeCell ref="B24:E24"/>
    <mergeCell ref="B7:E7"/>
    <mergeCell ref="D43:E43"/>
    <mergeCell ref="D42:E42"/>
    <mergeCell ref="D40:E40"/>
    <mergeCell ref="D41:E41"/>
    <mergeCell ref="B4:E4"/>
    <mergeCell ref="B5:E5"/>
    <mergeCell ref="B39:C39"/>
    <mergeCell ref="B40:C40"/>
    <mergeCell ref="B41:C41"/>
    <mergeCell ref="B42:C42"/>
    <mergeCell ref="B43:C43"/>
  </mergeCells>
  <printOptions horizontalCentered="1"/>
  <pageMargins left="0.19685039370078741" right="0.19685039370078741" top="0.35433070866141736" bottom="0.35433070866141736" header="0.31496062992125984" footer="0.31496062992125984"/>
  <pageSetup paperSize="9" scale="92" orientation="portrait"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pageSetUpPr fitToPage="1"/>
  </sheetPr>
  <dimension ref="A1:M161"/>
  <sheetViews>
    <sheetView zoomScale="85" zoomScaleNormal="85" zoomScaleSheetLayoutView="80" workbookViewId="0">
      <selection activeCell="O13" sqref="O13"/>
    </sheetView>
  </sheetViews>
  <sheetFormatPr defaultRowHeight="15" x14ac:dyDescent="0.25"/>
  <cols>
    <col min="1" max="1" width="2.5703125" style="5" customWidth="1"/>
    <col min="2" max="2" width="5.5703125" style="23" customWidth="1"/>
    <col min="3" max="3" width="72.85546875" style="21" customWidth="1"/>
    <col min="4" max="4" width="6.42578125" style="42" customWidth="1"/>
    <col min="5" max="9" width="8.140625" style="22" customWidth="1"/>
    <col min="10" max="10" width="8.140625" style="46" customWidth="1"/>
    <col min="11" max="11" width="13.140625" style="1" customWidth="1"/>
    <col min="12" max="12" width="13.140625" style="81" customWidth="1"/>
    <col min="13" max="13" width="13.140625" customWidth="1"/>
  </cols>
  <sheetData>
    <row r="1" spans="1:13" s="2" customFormat="1" ht="18.75" x14ac:dyDescent="0.3">
      <c r="A1" s="64"/>
      <c r="B1" s="231" t="s">
        <v>266</v>
      </c>
      <c r="C1" s="231"/>
      <c r="D1" s="231"/>
      <c r="E1" s="231"/>
      <c r="F1" s="231"/>
      <c r="G1" s="231"/>
      <c r="H1" s="231"/>
      <c r="I1" s="231"/>
      <c r="J1" s="231"/>
      <c r="K1" s="231"/>
      <c r="L1" s="231"/>
      <c r="M1" s="231"/>
    </row>
    <row r="2" spans="1:13" s="2" customFormat="1" ht="26.25" x14ac:dyDescent="0.4">
      <c r="A2" s="64"/>
      <c r="B2" s="232" t="s">
        <v>267</v>
      </c>
      <c r="C2" s="232"/>
      <c r="D2" s="232"/>
      <c r="E2" s="232"/>
      <c r="F2" s="232"/>
      <c r="G2" s="232"/>
      <c r="H2" s="232"/>
      <c r="I2" s="232"/>
      <c r="J2" s="232"/>
      <c r="K2" s="232"/>
      <c r="L2" s="232"/>
      <c r="M2" s="232"/>
    </row>
    <row r="3" spans="1:13" s="2" customFormat="1" x14ac:dyDescent="0.25">
      <c r="A3" s="64"/>
      <c r="B3" s="233"/>
      <c r="C3" s="233"/>
      <c r="D3" s="233"/>
      <c r="E3" s="233"/>
      <c r="F3" s="233"/>
      <c r="G3" s="233"/>
      <c r="H3" s="233"/>
      <c r="I3" s="233"/>
      <c r="J3" s="233"/>
      <c r="K3" s="233"/>
      <c r="L3" s="233"/>
      <c r="M3" s="233"/>
    </row>
    <row r="4" spans="1:13" s="2" customFormat="1" ht="26.25" x14ac:dyDescent="0.4">
      <c r="A4" s="64"/>
      <c r="B4" s="234" t="s">
        <v>272</v>
      </c>
      <c r="C4" s="234"/>
      <c r="D4" s="234"/>
      <c r="E4" s="234"/>
      <c r="F4" s="234"/>
      <c r="G4" s="234"/>
      <c r="H4" s="234"/>
      <c r="I4" s="234"/>
      <c r="J4" s="234"/>
      <c r="K4" s="234"/>
      <c r="L4" s="234"/>
      <c r="M4" s="234"/>
    </row>
    <row r="5" spans="1:13" s="66" customFormat="1" ht="12" x14ac:dyDescent="0.2">
      <c r="A5" s="65"/>
      <c r="B5" s="235"/>
      <c r="C5" s="235"/>
      <c r="D5" s="235"/>
      <c r="E5" s="235"/>
      <c r="F5" s="235"/>
      <c r="G5" s="235"/>
      <c r="H5" s="235"/>
      <c r="I5" s="235"/>
      <c r="J5" s="235"/>
      <c r="K5" s="235"/>
      <c r="L5" s="235"/>
      <c r="M5" s="235"/>
    </row>
    <row r="6" spans="1:13" s="2" customFormat="1" ht="15" customHeight="1" x14ac:dyDescent="0.25">
      <c r="A6" s="64"/>
      <c r="B6" s="236" t="s">
        <v>269</v>
      </c>
      <c r="C6" s="236"/>
      <c r="D6" s="236"/>
      <c r="E6" s="236"/>
      <c r="F6" s="236"/>
      <c r="G6" s="236"/>
      <c r="H6" s="236"/>
      <c r="I6" s="236"/>
      <c r="J6" s="236"/>
      <c r="K6" s="236"/>
      <c r="L6" s="236"/>
      <c r="M6" s="236"/>
    </row>
    <row r="7" spans="1:13" s="2" customFormat="1" ht="15" customHeight="1" x14ac:dyDescent="0.25">
      <c r="A7" s="64"/>
      <c r="B7" s="236" t="s">
        <v>270</v>
      </c>
      <c r="C7" s="236"/>
      <c r="D7" s="236"/>
      <c r="E7" s="236"/>
      <c r="F7" s="236"/>
      <c r="G7" s="236"/>
      <c r="H7" s="236"/>
      <c r="I7" s="236"/>
      <c r="J7" s="236"/>
      <c r="K7" s="236"/>
      <c r="L7" s="236"/>
      <c r="M7" s="236"/>
    </row>
    <row r="8" spans="1:13" s="2" customFormat="1" ht="15" customHeight="1" x14ac:dyDescent="0.25">
      <c r="A8" s="64"/>
      <c r="B8" s="236" t="s">
        <v>365</v>
      </c>
      <c r="C8" s="236"/>
      <c r="D8" s="236"/>
      <c r="E8" s="236"/>
      <c r="F8" s="236"/>
      <c r="G8" s="236"/>
      <c r="H8" s="236"/>
      <c r="I8" s="236"/>
      <c r="J8" s="236"/>
      <c r="K8" s="236"/>
      <c r="L8" s="236"/>
      <c r="M8" s="236"/>
    </row>
    <row r="9" spans="1:13" s="2" customFormat="1" ht="15" customHeight="1" x14ac:dyDescent="0.25">
      <c r="A9" s="64"/>
      <c r="B9" s="236" t="s">
        <v>323</v>
      </c>
      <c r="C9" s="236"/>
      <c r="D9" s="236"/>
      <c r="E9" s="236"/>
      <c r="F9" s="236"/>
      <c r="G9" s="236"/>
      <c r="H9" s="236"/>
      <c r="I9" s="236"/>
      <c r="J9" s="236"/>
      <c r="K9" s="236"/>
      <c r="L9" s="236"/>
      <c r="M9" s="236"/>
    </row>
    <row r="10" spans="1:13" s="2" customFormat="1" ht="25.5" customHeight="1" x14ac:dyDescent="0.25">
      <c r="A10" s="64"/>
      <c r="B10" s="230" t="s">
        <v>369</v>
      </c>
      <c r="C10" s="230"/>
      <c r="D10" s="230"/>
      <c r="E10" s="230"/>
      <c r="F10" s="230"/>
      <c r="G10" s="230"/>
      <c r="H10" s="230"/>
      <c r="I10" s="230"/>
      <c r="J10" s="230"/>
      <c r="K10" s="230"/>
      <c r="L10" s="230"/>
      <c r="M10" s="230"/>
    </row>
    <row r="11" spans="1:13" s="110" customFormat="1" ht="30.75" customHeight="1" x14ac:dyDescent="0.25">
      <c r="A11" s="102"/>
      <c r="B11" s="103" t="s">
        <v>2</v>
      </c>
      <c r="C11" s="104" t="s">
        <v>19</v>
      </c>
      <c r="D11" s="105" t="s">
        <v>133</v>
      </c>
      <c r="E11" s="106" t="s">
        <v>22</v>
      </c>
      <c r="F11" s="106" t="s">
        <v>23</v>
      </c>
      <c r="G11" s="106" t="s">
        <v>24</v>
      </c>
      <c r="H11" s="106" t="s">
        <v>25</v>
      </c>
      <c r="I11" s="106" t="s">
        <v>26</v>
      </c>
      <c r="J11" s="106" t="s">
        <v>27</v>
      </c>
      <c r="K11" s="107" t="s">
        <v>375</v>
      </c>
      <c r="L11" s="108" t="s">
        <v>20</v>
      </c>
      <c r="M11" s="109" t="s">
        <v>21</v>
      </c>
    </row>
    <row r="12" spans="1:13" s="117" customFormat="1" ht="23.1" customHeight="1" x14ac:dyDescent="0.25">
      <c r="A12" s="102"/>
      <c r="B12" s="111"/>
      <c r="C12" s="112" t="s">
        <v>325</v>
      </c>
      <c r="D12" s="113"/>
      <c r="E12" s="114"/>
      <c r="F12" s="114"/>
      <c r="G12" s="114"/>
      <c r="H12" s="114"/>
      <c r="I12" s="114"/>
      <c r="J12" s="115"/>
      <c r="K12" s="170"/>
      <c r="L12" s="116"/>
      <c r="M12" s="34">
        <f>ROUND(SUM(L13:L14),0)</f>
        <v>0</v>
      </c>
    </row>
    <row r="13" spans="1:13" s="10" customFormat="1" ht="38.25" x14ac:dyDescent="0.2">
      <c r="A13" s="11"/>
      <c r="B13" s="124" t="s">
        <v>273</v>
      </c>
      <c r="C13" s="13" t="s">
        <v>28</v>
      </c>
      <c r="D13" s="225" t="s">
        <v>29</v>
      </c>
      <c r="E13" s="14"/>
      <c r="F13" s="14"/>
      <c r="G13" s="14"/>
      <c r="H13" s="14"/>
      <c r="I13" s="14"/>
      <c r="J13" s="226">
        <v>1</v>
      </c>
      <c r="K13" s="227"/>
      <c r="L13" s="228">
        <f>J13*K13</f>
        <v>0</v>
      </c>
      <c r="M13" s="229"/>
    </row>
    <row r="14" spans="1:13" s="10" customFormat="1" ht="24.95" customHeight="1" x14ac:dyDescent="0.2">
      <c r="A14" s="11"/>
      <c r="B14" s="124" t="s">
        <v>274</v>
      </c>
      <c r="C14" s="15" t="s">
        <v>30</v>
      </c>
      <c r="D14" s="225"/>
      <c r="E14" s="14"/>
      <c r="F14" s="14"/>
      <c r="G14" s="14"/>
      <c r="H14" s="14"/>
      <c r="I14" s="14"/>
      <c r="J14" s="226"/>
      <c r="K14" s="227"/>
      <c r="L14" s="228"/>
      <c r="M14" s="229"/>
    </row>
    <row r="15" spans="1:13" s="117" customFormat="1" ht="23.1" customHeight="1" x14ac:dyDescent="0.25">
      <c r="A15" s="102"/>
      <c r="B15" s="125"/>
      <c r="C15" s="112" t="s">
        <v>326</v>
      </c>
      <c r="D15" s="113"/>
      <c r="E15" s="114"/>
      <c r="F15" s="114"/>
      <c r="G15" s="114"/>
      <c r="H15" s="114"/>
      <c r="I15" s="114"/>
      <c r="J15" s="115"/>
      <c r="K15" s="175"/>
      <c r="L15" s="116"/>
      <c r="M15" s="34">
        <f>SUM(L16:L22)</f>
        <v>0</v>
      </c>
    </row>
    <row r="16" spans="1:13" s="10" customFormat="1" ht="38.25" x14ac:dyDescent="0.2">
      <c r="A16" s="11"/>
      <c r="B16" s="124" t="s">
        <v>284</v>
      </c>
      <c r="C16" s="13" t="s">
        <v>32</v>
      </c>
      <c r="D16" s="47" t="s">
        <v>33</v>
      </c>
      <c r="E16" s="14">
        <v>74</v>
      </c>
      <c r="F16" s="14"/>
      <c r="G16" s="14">
        <v>110</v>
      </c>
      <c r="H16" s="14">
        <v>10</v>
      </c>
      <c r="I16" s="14">
        <v>73</v>
      </c>
      <c r="J16" s="48">
        <f t="shared" ref="J16:J22" si="0">SUM(E16:I16)</f>
        <v>267</v>
      </c>
      <c r="K16" s="176"/>
      <c r="L16" s="78">
        <f>J16*K16</f>
        <v>0</v>
      </c>
      <c r="M16" s="100"/>
    </row>
    <row r="17" spans="1:13" s="10" customFormat="1" ht="24.75" customHeight="1" x14ac:dyDescent="0.2">
      <c r="A17" s="11"/>
      <c r="B17" s="124" t="s">
        <v>285</v>
      </c>
      <c r="C17" s="13" t="s">
        <v>35</v>
      </c>
      <c r="D17" s="47" t="s">
        <v>33</v>
      </c>
      <c r="E17" s="14">
        <v>10</v>
      </c>
      <c r="F17" s="14"/>
      <c r="G17" s="14"/>
      <c r="H17" s="14"/>
      <c r="I17" s="14"/>
      <c r="J17" s="48">
        <f t="shared" si="0"/>
        <v>10</v>
      </c>
      <c r="K17" s="176"/>
      <c r="L17" s="78">
        <f>J17*K17</f>
        <v>0</v>
      </c>
      <c r="M17" s="100"/>
    </row>
    <row r="18" spans="1:13" s="10" customFormat="1" ht="38.25" x14ac:dyDescent="0.2">
      <c r="A18" s="11"/>
      <c r="B18" s="124" t="s">
        <v>286</v>
      </c>
      <c r="C18" s="13" t="s">
        <v>37</v>
      </c>
      <c r="D18" s="47" t="s">
        <v>33</v>
      </c>
      <c r="E18" s="14">
        <f>44*2.5</f>
        <v>110</v>
      </c>
      <c r="F18" s="14">
        <f>12*2.5</f>
        <v>30</v>
      </c>
      <c r="G18" s="14">
        <f>6*2.5</f>
        <v>15</v>
      </c>
      <c r="H18" s="14"/>
      <c r="I18" s="14">
        <v>48</v>
      </c>
      <c r="J18" s="48">
        <f t="shared" si="0"/>
        <v>203</v>
      </c>
      <c r="K18" s="176"/>
      <c r="L18" s="78">
        <f>J18*K18</f>
        <v>0</v>
      </c>
      <c r="M18" s="100"/>
    </row>
    <row r="19" spans="1:13" s="10" customFormat="1" ht="58.5" customHeight="1" x14ac:dyDescent="0.2">
      <c r="A19" s="11"/>
      <c r="B19" s="124" t="s">
        <v>287</v>
      </c>
      <c r="C19" s="13" t="s">
        <v>39</v>
      </c>
      <c r="D19" s="47" t="s">
        <v>40</v>
      </c>
      <c r="E19" s="14">
        <v>44</v>
      </c>
      <c r="F19" s="14">
        <v>12</v>
      </c>
      <c r="G19" s="14">
        <v>6</v>
      </c>
      <c r="H19" s="14"/>
      <c r="I19" s="14">
        <v>19</v>
      </c>
      <c r="J19" s="48">
        <f t="shared" si="0"/>
        <v>81</v>
      </c>
      <c r="K19" s="176"/>
      <c r="L19" s="78">
        <f>J19*K19</f>
        <v>0</v>
      </c>
      <c r="M19" s="100"/>
    </row>
    <row r="20" spans="1:13" s="10" customFormat="1" ht="57.75" customHeight="1" x14ac:dyDescent="0.2">
      <c r="A20" s="11"/>
      <c r="B20" s="124" t="s">
        <v>288</v>
      </c>
      <c r="C20" s="13" t="s">
        <v>42</v>
      </c>
      <c r="D20" s="47" t="s">
        <v>40</v>
      </c>
      <c r="E20" s="14">
        <f>E19</f>
        <v>44</v>
      </c>
      <c r="F20" s="14">
        <f>F19</f>
        <v>12</v>
      </c>
      <c r="G20" s="14">
        <f>G19</f>
        <v>6</v>
      </c>
      <c r="H20" s="14"/>
      <c r="I20" s="14">
        <f>I19</f>
        <v>19</v>
      </c>
      <c r="J20" s="48">
        <f t="shared" si="0"/>
        <v>81</v>
      </c>
      <c r="K20" s="176"/>
      <c r="L20" s="78">
        <f t="shared" ref="L20:L22" si="1">J20*K20</f>
        <v>0</v>
      </c>
      <c r="M20" s="100"/>
    </row>
    <row r="21" spans="1:13" s="10" customFormat="1" ht="33" customHeight="1" x14ac:dyDescent="0.2">
      <c r="A21" s="11"/>
      <c r="B21" s="124" t="s">
        <v>289</v>
      </c>
      <c r="C21" s="13" t="s">
        <v>44</v>
      </c>
      <c r="D21" s="47" t="s">
        <v>40</v>
      </c>
      <c r="E21" s="14">
        <v>9.5</v>
      </c>
      <c r="F21" s="14"/>
      <c r="G21" s="14"/>
      <c r="H21" s="14"/>
      <c r="I21" s="14"/>
      <c r="J21" s="48">
        <f t="shared" si="0"/>
        <v>9.5</v>
      </c>
      <c r="K21" s="176"/>
      <c r="L21" s="78">
        <f t="shared" si="1"/>
        <v>0</v>
      </c>
      <c r="M21" s="100"/>
    </row>
    <row r="22" spans="1:13" s="10" customFormat="1" ht="24.95" customHeight="1" x14ac:dyDescent="0.2">
      <c r="A22" s="11"/>
      <c r="B22" s="124" t="s">
        <v>290</v>
      </c>
      <c r="C22" s="15" t="s">
        <v>46</v>
      </c>
      <c r="D22" s="47" t="s">
        <v>47</v>
      </c>
      <c r="E22" s="14">
        <v>6</v>
      </c>
      <c r="F22" s="14">
        <v>2</v>
      </c>
      <c r="G22" s="14">
        <v>1</v>
      </c>
      <c r="H22" s="14"/>
      <c r="I22" s="14">
        <v>7</v>
      </c>
      <c r="J22" s="48">
        <f t="shared" si="0"/>
        <v>16</v>
      </c>
      <c r="K22" s="176"/>
      <c r="L22" s="78">
        <f t="shared" si="1"/>
        <v>0</v>
      </c>
      <c r="M22" s="100"/>
    </row>
    <row r="23" spans="1:13" s="117" customFormat="1" ht="23.1" customHeight="1" x14ac:dyDescent="0.25">
      <c r="A23" s="102"/>
      <c r="B23" s="125"/>
      <c r="C23" s="112" t="s">
        <v>327</v>
      </c>
      <c r="D23" s="113"/>
      <c r="E23" s="114"/>
      <c r="F23" s="114"/>
      <c r="G23" s="114"/>
      <c r="H23" s="114"/>
      <c r="I23" s="114"/>
      <c r="J23" s="115"/>
      <c r="K23" s="175"/>
      <c r="L23" s="116"/>
      <c r="M23" s="34">
        <f>SUM(L24:L29)</f>
        <v>0</v>
      </c>
    </row>
    <row r="24" spans="1:13" s="10" customFormat="1" ht="54" customHeight="1" x14ac:dyDescent="0.2">
      <c r="A24" s="11"/>
      <c r="B24" s="124" t="s">
        <v>31</v>
      </c>
      <c r="C24" s="13" t="s">
        <v>49</v>
      </c>
      <c r="D24" s="119" t="s">
        <v>33</v>
      </c>
      <c r="E24" s="14">
        <v>20</v>
      </c>
      <c r="F24" s="14"/>
      <c r="G24" s="14">
        <v>8</v>
      </c>
      <c r="H24" s="14">
        <f>8*2.5*1.1</f>
        <v>22</v>
      </c>
      <c r="I24" s="14">
        <v>7</v>
      </c>
      <c r="J24" s="48">
        <f t="shared" ref="J24:J29" si="2">SUM(E24:I24)</f>
        <v>57</v>
      </c>
      <c r="K24" s="176"/>
      <c r="L24" s="78">
        <f t="shared" ref="L24:L28" si="3">J24*K24</f>
        <v>0</v>
      </c>
      <c r="M24" s="100"/>
    </row>
    <row r="25" spans="1:13" s="10" customFormat="1" ht="57.75" customHeight="1" x14ac:dyDescent="0.2">
      <c r="A25" s="11"/>
      <c r="B25" s="124" t="s">
        <v>34</v>
      </c>
      <c r="C25" s="13" t="s">
        <v>51</v>
      </c>
      <c r="D25" s="119" t="s">
        <v>33</v>
      </c>
      <c r="E25" s="14"/>
      <c r="F25" s="14"/>
      <c r="G25" s="14"/>
      <c r="H25" s="14">
        <v>12</v>
      </c>
      <c r="I25" s="14">
        <v>14</v>
      </c>
      <c r="J25" s="48">
        <f t="shared" si="2"/>
        <v>26</v>
      </c>
      <c r="K25" s="176"/>
      <c r="L25" s="78">
        <f t="shared" si="3"/>
        <v>0</v>
      </c>
      <c r="M25" s="100"/>
    </row>
    <row r="26" spans="1:13" s="10" customFormat="1" ht="24.95" customHeight="1" x14ac:dyDescent="0.2">
      <c r="A26" s="11"/>
      <c r="B26" s="124" t="s">
        <v>36</v>
      </c>
      <c r="C26" s="15" t="s">
        <v>53</v>
      </c>
      <c r="D26" s="119" t="s">
        <v>33</v>
      </c>
      <c r="E26" s="14">
        <v>18</v>
      </c>
      <c r="F26" s="14"/>
      <c r="G26" s="14">
        <v>6.5</v>
      </c>
      <c r="H26" s="14">
        <v>30</v>
      </c>
      <c r="I26" s="14">
        <v>17</v>
      </c>
      <c r="J26" s="48">
        <f t="shared" si="2"/>
        <v>71.5</v>
      </c>
      <c r="K26" s="176"/>
      <c r="L26" s="78">
        <f t="shared" si="3"/>
        <v>0</v>
      </c>
      <c r="M26" s="100"/>
    </row>
    <row r="27" spans="1:13" s="10" customFormat="1" ht="42.75" customHeight="1" x14ac:dyDescent="0.2">
      <c r="A27" s="11"/>
      <c r="B27" s="124" t="s">
        <v>38</v>
      </c>
      <c r="C27" s="13" t="s">
        <v>55</v>
      </c>
      <c r="D27" s="119" t="s">
        <v>33</v>
      </c>
      <c r="E27" s="14">
        <v>32</v>
      </c>
      <c r="F27" s="14"/>
      <c r="G27" s="14"/>
      <c r="H27" s="14"/>
      <c r="I27" s="14"/>
      <c r="J27" s="48">
        <f t="shared" si="2"/>
        <v>32</v>
      </c>
      <c r="K27" s="176"/>
      <c r="L27" s="78">
        <f t="shared" si="3"/>
        <v>0</v>
      </c>
      <c r="M27" s="100"/>
    </row>
    <row r="28" spans="1:13" s="10" customFormat="1" ht="24.95" customHeight="1" x14ac:dyDescent="0.2">
      <c r="A28" s="11"/>
      <c r="B28" s="124" t="s">
        <v>41</v>
      </c>
      <c r="C28" s="15" t="s">
        <v>57</v>
      </c>
      <c r="D28" s="119" t="s">
        <v>33</v>
      </c>
      <c r="E28" s="14">
        <v>28</v>
      </c>
      <c r="F28" s="14"/>
      <c r="G28" s="14"/>
      <c r="H28" s="14"/>
      <c r="I28" s="14"/>
      <c r="J28" s="48">
        <f t="shared" si="2"/>
        <v>28</v>
      </c>
      <c r="K28" s="176"/>
      <c r="L28" s="78">
        <f t="shared" si="3"/>
        <v>0</v>
      </c>
      <c r="M28" s="100"/>
    </row>
    <row r="29" spans="1:13" s="10" customFormat="1" ht="40.5" customHeight="1" x14ac:dyDescent="0.2">
      <c r="A29" s="11"/>
      <c r="B29" s="124" t="s">
        <v>43</v>
      </c>
      <c r="C29" s="13" t="s">
        <v>59</v>
      </c>
      <c r="D29" s="47" t="s">
        <v>47</v>
      </c>
      <c r="E29" s="14">
        <v>1</v>
      </c>
      <c r="F29" s="14">
        <v>1</v>
      </c>
      <c r="G29" s="14">
        <v>1</v>
      </c>
      <c r="H29" s="14">
        <v>1</v>
      </c>
      <c r="I29" s="14">
        <v>1</v>
      </c>
      <c r="J29" s="48">
        <f t="shared" si="2"/>
        <v>5</v>
      </c>
      <c r="K29" s="176"/>
      <c r="L29" s="78">
        <f>J29*K29</f>
        <v>0</v>
      </c>
      <c r="M29" s="100"/>
    </row>
    <row r="30" spans="1:13" s="117" customFormat="1" ht="23.1" customHeight="1" x14ac:dyDescent="0.25">
      <c r="A30" s="102"/>
      <c r="B30" s="125"/>
      <c r="C30" s="112" t="s">
        <v>328</v>
      </c>
      <c r="D30" s="113"/>
      <c r="E30" s="114"/>
      <c r="F30" s="114"/>
      <c r="G30" s="114"/>
      <c r="H30" s="114"/>
      <c r="I30" s="114"/>
      <c r="J30" s="115"/>
      <c r="K30" s="175"/>
      <c r="L30" s="118"/>
      <c r="M30" s="34">
        <f>SUM(L31:L35)</f>
        <v>0</v>
      </c>
    </row>
    <row r="31" spans="1:13" s="10" customFormat="1" ht="48.75" customHeight="1" x14ac:dyDescent="0.2">
      <c r="A31" s="11"/>
      <c r="B31" s="124" t="s">
        <v>48</v>
      </c>
      <c r="C31" s="13" t="s">
        <v>61</v>
      </c>
      <c r="D31" s="119" t="s">
        <v>33</v>
      </c>
      <c r="E31" s="14">
        <v>245</v>
      </c>
      <c r="F31" s="14"/>
      <c r="G31" s="14"/>
      <c r="H31" s="14"/>
      <c r="I31" s="14"/>
      <c r="J31" s="48">
        <f>SUM(E31:I31)</f>
        <v>245</v>
      </c>
      <c r="K31" s="176"/>
      <c r="L31" s="78">
        <f t="shared" ref="L31:L34" si="4">J31*K31</f>
        <v>0</v>
      </c>
      <c r="M31" s="100"/>
    </row>
    <row r="32" spans="1:13" s="10" customFormat="1" ht="44.25" customHeight="1" x14ac:dyDescent="0.2">
      <c r="A32" s="11"/>
      <c r="B32" s="124" t="s">
        <v>50</v>
      </c>
      <c r="C32" s="13" t="s">
        <v>63</v>
      </c>
      <c r="D32" s="119" t="s">
        <v>33</v>
      </c>
      <c r="E32" s="14">
        <v>60</v>
      </c>
      <c r="F32" s="14"/>
      <c r="G32" s="14"/>
      <c r="H32" s="14"/>
      <c r="I32" s="14"/>
      <c r="J32" s="48">
        <f>SUM(E32:I32)</f>
        <v>60</v>
      </c>
      <c r="K32" s="176"/>
      <c r="L32" s="78">
        <f t="shared" si="4"/>
        <v>0</v>
      </c>
      <c r="M32" s="100"/>
    </row>
    <row r="33" spans="1:13" s="10" customFormat="1" ht="24.95" customHeight="1" x14ac:dyDescent="0.2">
      <c r="A33" s="11"/>
      <c r="B33" s="124" t="s">
        <v>52</v>
      </c>
      <c r="C33" s="15" t="s">
        <v>65</v>
      </c>
      <c r="D33" s="119" t="s">
        <v>33</v>
      </c>
      <c r="E33" s="14">
        <v>280</v>
      </c>
      <c r="F33" s="14"/>
      <c r="G33" s="14"/>
      <c r="H33" s="14"/>
      <c r="I33" s="14"/>
      <c r="J33" s="48">
        <f>SUM(E33:I33)</f>
        <v>280</v>
      </c>
      <c r="K33" s="176"/>
      <c r="L33" s="78">
        <f t="shared" si="4"/>
        <v>0</v>
      </c>
      <c r="M33" s="100"/>
    </row>
    <row r="34" spans="1:13" s="10" customFormat="1" ht="24.95" customHeight="1" x14ac:dyDescent="0.2">
      <c r="A34" s="11"/>
      <c r="B34" s="124" t="s">
        <v>54</v>
      </c>
      <c r="C34" s="15" t="s">
        <v>67</v>
      </c>
      <c r="D34" s="47" t="s">
        <v>40</v>
      </c>
      <c r="E34" s="14">
        <v>65</v>
      </c>
      <c r="F34" s="14"/>
      <c r="G34" s="14">
        <v>95</v>
      </c>
      <c r="H34" s="14">
        <v>15</v>
      </c>
      <c r="I34" s="14">
        <v>65</v>
      </c>
      <c r="J34" s="48">
        <f>SUM(E34:I34)</f>
        <v>240</v>
      </c>
      <c r="K34" s="176"/>
      <c r="L34" s="78">
        <f t="shared" si="4"/>
        <v>0</v>
      </c>
      <c r="M34" s="100"/>
    </row>
    <row r="35" spans="1:13" s="10" customFormat="1" ht="12.6" customHeight="1" x14ac:dyDescent="0.2">
      <c r="A35" s="7"/>
      <c r="B35" s="126"/>
      <c r="C35" s="8"/>
      <c r="D35" s="47"/>
      <c r="E35" s="14"/>
      <c r="F35" s="14"/>
      <c r="G35" s="14"/>
      <c r="H35" s="14"/>
      <c r="I35" s="14"/>
      <c r="J35" s="48"/>
      <c r="K35" s="176"/>
      <c r="L35" s="78"/>
      <c r="M35" s="100"/>
    </row>
    <row r="36" spans="1:13" s="117" customFormat="1" ht="23.1" customHeight="1" x14ac:dyDescent="0.25">
      <c r="A36" s="102"/>
      <c r="B36" s="125"/>
      <c r="C36" s="112" t="s">
        <v>329</v>
      </c>
      <c r="D36" s="113"/>
      <c r="E36" s="114"/>
      <c r="F36" s="114"/>
      <c r="G36" s="114"/>
      <c r="H36" s="114"/>
      <c r="I36" s="114"/>
      <c r="J36" s="115"/>
      <c r="K36" s="175"/>
      <c r="L36" s="116"/>
      <c r="M36" s="34">
        <f>SUM(L37:L39)</f>
        <v>0</v>
      </c>
    </row>
    <row r="37" spans="1:13" s="10" customFormat="1" ht="24.95" customHeight="1" x14ac:dyDescent="0.2">
      <c r="A37" s="11"/>
      <c r="B37" s="124" t="s">
        <v>60</v>
      </c>
      <c r="C37" s="15" t="s">
        <v>69</v>
      </c>
      <c r="D37" s="47" t="s">
        <v>33</v>
      </c>
      <c r="E37" s="14">
        <v>30</v>
      </c>
      <c r="F37" s="14"/>
      <c r="G37" s="14"/>
      <c r="H37" s="14"/>
      <c r="I37" s="14"/>
      <c r="J37" s="48">
        <f>SUM(E37:I37)</f>
        <v>30</v>
      </c>
      <c r="K37" s="176"/>
      <c r="L37" s="78">
        <f t="shared" ref="L37:L39" si="5">J37*K37</f>
        <v>0</v>
      </c>
      <c r="M37" s="100"/>
    </row>
    <row r="38" spans="1:13" s="10" customFormat="1" ht="24.95" customHeight="1" x14ac:dyDescent="0.2">
      <c r="A38" s="11"/>
      <c r="B38" s="124" t="s">
        <v>62</v>
      </c>
      <c r="C38" s="15" t="s">
        <v>71</v>
      </c>
      <c r="D38" s="47" t="s">
        <v>33</v>
      </c>
      <c r="E38" s="14">
        <v>190</v>
      </c>
      <c r="F38" s="14"/>
      <c r="G38" s="14"/>
      <c r="H38" s="14"/>
      <c r="I38" s="14"/>
      <c r="J38" s="48">
        <f>SUM(E38:I38)</f>
        <v>190</v>
      </c>
      <c r="K38" s="176"/>
      <c r="L38" s="78">
        <f t="shared" si="5"/>
        <v>0</v>
      </c>
      <c r="M38" s="100"/>
    </row>
    <row r="39" spans="1:13" s="10" customFormat="1" ht="24" customHeight="1" x14ac:dyDescent="0.2">
      <c r="A39" s="11"/>
      <c r="B39" s="124" t="s">
        <v>64</v>
      </c>
      <c r="C39" s="15" t="s">
        <v>73</v>
      </c>
      <c r="D39" s="47" t="s">
        <v>29</v>
      </c>
      <c r="E39" s="14"/>
      <c r="F39" s="14"/>
      <c r="G39" s="14"/>
      <c r="H39" s="14"/>
      <c r="I39" s="14"/>
      <c r="J39" s="48">
        <v>1</v>
      </c>
      <c r="K39" s="176"/>
      <c r="L39" s="78">
        <f t="shared" si="5"/>
        <v>0</v>
      </c>
      <c r="M39" s="100"/>
    </row>
    <row r="40" spans="1:13" s="117" customFormat="1" ht="23.1" customHeight="1" x14ac:dyDescent="0.25">
      <c r="A40" s="102"/>
      <c r="B40" s="125"/>
      <c r="C40" s="112" t="s">
        <v>330</v>
      </c>
      <c r="D40" s="113"/>
      <c r="E40" s="114"/>
      <c r="F40" s="114"/>
      <c r="G40" s="114"/>
      <c r="H40" s="114"/>
      <c r="I40" s="114"/>
      <c r="J40" s="115"/>
      <c r="K40" s="175"/>
      <c r="L40" s="116"/>
      <c r="M40" s="34">
        <f>SUM(L41:L45)</f>
        <v>0</v>
      </c>
    </row>
    <row r="41" spans="1:13" s="10" customFormat="1" ht="46.5" customHeight="1" x14ac:dyDescent="0.2">
      <c r="A41" s="11"/>
      <c r="B41" s="124" t="s">
        <v>68</v>
      </c>
      <c r="C41" s="13" t="s">
        <v>75</v>
      </c>
      <c r="D41" s="47" t="s">
        <v>47</v>
      </c>
      <c r="E41" s="14">
        <v>3</v>
      </c>
      <c r="F41" s="14">
        <v>2</v>
      </c>
      <c r="G41" s="14">
        <v>1</v>
      </c>
      <c r="H41" s="14"/>
      <c r="I41" s="14">
        <v>7</v>
      </c>
      <c r="J41" s="48">
        <f>SUM(E41:I41)</f>
        <v>13</v>
      </c>
      <c r="K41" s="176"/>
      <c r="L41" s="78">
        <f t="shared" ref="L41:L45" si="6">J41*K41</f>
        <v>0</v>
      </c>
      <c r="M41" s="100"/>
    </row>
    <row r="42" spans="1:13" s="10" customFormat="1" ht="46.5" customHeight="1" x14ac:dyDescent="0.2">
      <c r="A42" s="11"/>
      <c r="B42" s="124" t="s">
        <v>70</v>
      </c>
      <c r="C42" s="13" t="s">
        <v>77</v>
      </c>
      <c r="D42" s="47" t="s">
        <v>47</v>
      </c>
      <c r="E42" s="14">
        <v>2</v>
      </c>
      <c r="F42" s="14"/>
      <c r="G42" s="14"/>
      <c r="H42" s="14"/>
      <c r="I42" s="14"/>
      <c r="J42" s="48">
        <f>SUM(E42:I42)</f>
        <v>2</v>
      </c>
      <c r="K42" s="176"/>
      <c r="L42" s="78">
        <f t="shared" si="6"/>
        <v>0</v>
      </c>
      <c r="M42" s="100"/>
    </row>
    <row r="43" spans="1:13" s="10" customFormat="1" ht="24.95" customHeight="1" x14ac:dyDescent="0.2">
      <c r="A43" s="11"/>
      <c r="B43" s="124" t="s">
        <v>72</v>
      </c>
      <c r="C43" s="13" t="s">
        <v>79</v>
      </c>
      <c r="D43" s="47" t="s">
        <v>47</v>
      </c>
      <c r="E43" s="14">
        <v>1</v>
      </c>
      <c r="F43" s="14"/>
      <c r="G43" s="14"/>
      <c r="H43" s="14"/>
      <c r="I43" s="14"/>
      <c r="J43" s="48">
        <f>SUM(E43:I43)</f>
        <v>1</v>
      </c>
      <c r="K43" s="176"/>
      <c r="L43" s="78">
        <f t="shared" si="6"/>
        <v>0</v>
      </c>
      <c r="M43" s="100"/>
    </row>
    <row r="44" spans="1:13" s="10" customFormat="1" ht="45.75" customHeight="1" x14ac:dyDescent="0.2">
      <c r="A44" s="11"/>
      <c r="B44" s="124" t="s">
        <v>331</v>
      </c>
      <c r="C44" s="13" t="s">
        <v>80</v>
      </c>
      <c r="D44" s="47" t="s">
        <v>47</v>
      </c>
      <c r="E44" s="14"/>
      <c r="F44" s="14"/>
      <c r="G44" s="14">
        <v>5</v>
      </c>
      <c r="H44" s="14"/>
      <c r="I44" s="14"/>
      <c r="J44" s="48">
        <f>SUM(E44:I44)</f>
        <v>5</v>
      </c>
      <c r="K44" s="176"/>
      <c r="L44" s="78">
        <f t="shared" si="6"/>
        <v>0</v>
      </c>
      <c r="M44" s="100"/>
    </row>
    <row r="45" spans="1:13" s="10" customFormat="1" ht="41.1" customHeight="1" x14ac:dyDescent="0.2">
      <c r="A45" s="7"/>
      <c r="B45" s="124" t="s">
        <v>332</v>
      </c>
      <c r="C45" s="16" t="s">
        <v>81</v>
      </c>
      <c r="D45" s="47" t="s">
        <v>47</v>
      </c>
      <c r="E45" s="14"/>
      <c r="F45" s="14">
        <v>2</v>
      </c>
      <c r="G45" s="14"/>
      <c r="H45" s="14"/>
      <c r="I45" s="14"/>
      <c r="J45" s="48">
        <f>SUM(E45:I45)</f>
        <v>2</v>
      </c>
      <c r="K45" s="176"/>
      <c r="L45" s="78">
        <f t="shared" si="6"/>
        <v>0</v>
      </c>
      <c r="M45" s="100"/>
    </row>
    <row r="46" spans="1:13" s="117" customFormat="1" ht="23.1" customHeight="1" x14ac:dyDescent="0.25">
      <c r="A46" s="102"/>
      <c r="B46" s="125"/>
      <c r="C46" s="112" t="s">
        <v>333</v>
      </c>
      <c r="D46" s="113"/>
      <c r="E46" s="114"/>
      <c r="F46" s="114"/>
      <c r="G46" s="114"/>
      <c r="H46" s="114"/>
      <c r="I46" s="114"/>
      <c r="J46" s="115"/>
      <c r="K46" s="175"/>
      <c r="L46" s="116"/>
      <c r="M46" s="34">
        <f>SUM(L47:L49)</f>
        <v>0</v>
      </c>
    </row>
    <row r="47" spans="1:13" s="10" customFormat="1" ht="24.95" customHeight="1" x14ac:dyDescent="0.2">
      <c r="A47" s="11"/>
      <c r="B47" s="124" t="s">
        <v>74</v>
      </c>
      <c r="C47" s="15" t="s">
        <v>83</v>
      </c>
      <c r="D47" s="47" t="s">
        <v>29</v>
      </c>
      <c r="E47" s="14"/>
      <c r="F47" s="14"/>
      <c r="G47" s="14"/>
      <c r="H47" s="14"/>
      <c r="I47" s="14"/>
      <c r="J47" s="48">
        <v>1</v>
      </c>
      <c r="K47" s="176"/>
      <c r="L47" s="78">
        <f t="shared" ref="L47:L49" si="7">J47*K47</f>
        <v>0</v>
      </c>
      <c r="M47" s="100"/>
    </row>
    <row r="48" spans="1:13" s="10" customFormat="1" ht="24.95" customHeight="1" x14ac:dyDescent="0.2">
      <c r="A48" s="11"/>
      <c r="B48" s="124" t="s">
        <v>76</v>
      </c>
      <c r="C48" s="15" t="s">
        <v>85</v>
      </c>
      <c r="D48" s="47" t="s">
        <v>29</v>
      </c>
      <c r="E48" s="14">
        <v>1</v>
      </c>
      <c r="F48" s="14"/>
      <c r="G48" s="14"/>
      <c r="H48" s="14"/>
      <c r="I48" s="14"/>
      <c r="J48" s="48">
        <f>SUM(E48:I48)</f>
        <v>1</v>
      </c>
      <c r="K48" s="176"/>
      <c r="L48" s="78">
        <f t="shared" si="7"/>
        <v>0</v>
      </c>
      <c r="M48" s="100"/>
    </row>
    <row r="49" spans="1:13" s="10" customFormat="1" ht="29.25" customHeight="1" x14ac:dyDescent="0.2">
      <c r="A49" s="11"/>
      <c r="B49" s="124" t="s">
        <v>78</v>
      </c>
      <c r="C49" s="13" t="s">
        <v>87</v>
      </c>
      <c r="D49" s="47" t="s">
        <v>47</v>
      </c>
      <c r="E49" s="14">
        <v>1</v>
      </c>
      <c r="F49" s="14">
        <v>1</v>
      </c>
      <c r="G49" s="14">
        <v>1</v>
      </c>
      <c r="H49" s="14">
        <v>1</v>
      </c>
      <c r="I49" s="14">
        <v>1</v>
      </c>
      <c r="J49" s="48">
        <f>SUM(E49:I49)</f>
        <v>5</v>
      </c>
      <c r="K49" s="176"/>
      <c r="L49" s="78">
        <f t="shared" si="7"/>
        <v>0</v>
      </c>
      <c r="M49" s="100"/>
    </row>
    <row r="50" spans="1:13" s="117" customFormat="1" ht="23.1" customHeight="1" x14ac:dyDescent="0.25">
      <c r="A50" s="102"/>
      <c r="B50" s="125"/>
      <c r="C50" s="112" t="s">
        <v>334</v>
      </c>
      <c r="D50" s="113"/>
      <c r="E50" s="114"/>
      <c r="F50" s="114"/>
      <c r="G50" s="114"/>
      <c r="H50" s="114"/>
      <c r="I50" s="114"/>
      <c r="J50" s="115"/>
      <c r="K50" s="175"/>
      <c r="L50" s="116"/>
      <c r="M50" s="34">
        <f>SUM(L51:L55)</f>
        <v>0</v>
      </c>
    </row>
    <row r="51" spans="1:13" s="10" customFormat="1" ht="57" customHeight="1" x14ac:dyDescent="0.2">
      <c r="A51" s="11"/>
      <c r="B51" s="124" t="s">
        <v>82</v>
      </c>
      <c r="C51" s="13" t="s">
        <v>89</v>
      </c>
      <c r="D51" s="47" t="s">
        <v>29</v>
      </c>
      <c r="E51" s="14">
        <v>1</v>
      </c>
      <c r="F51" s="14"/>
      <c r="G51" s="14"/>
      <c r="H51" s="14"/>
      <c r="I51" s="14"/>
      <c r="J51" s="48">
        <f>SUM(E51:I51)</f>
        <v>1</v>
      </c>
      <c r="K51" s="176"/>
      <c r="L51" s="78">
        <f t="shared" ref="L51:L55" si="8">J51*K51</f>
        <v>0</v>
      </c>
      <c r="M51" s="100"/>
    </row>
    <row r="52" spans="1:13" s="10" customFormat="1" ht="50.25" customHeight="1" x14ac:dyDescent="0.2">
      <c r="A52" s="11"/>
      <c r="B52" s="124" t="s">
        <v>84</v>
      </c>
      <c r="C52" s="13" t="s">
        <v>91</v>
      </c>
      <c r="D52" s="47" t="s">
        <v>29</v>
      </c>
      <c r="E52" s="14">
        <v>1</v>
      </c>
      <c r="F52" s="14"/>
      <c r="G52" s="14"/>
      <c r="H52" s="14"/>
      <c r="I52" s="14"/>
      <c r="J52" s="48">
        <f>SUM(E52:I52)</f>
        <v>1</v>
      </c>
      <c r="K52" s="176"/>
      <c r="L52" s="78">
        <f t="shared" si="8"/>
        <v>0</v>
      </c>
      <c r="M52" s="100"/>
    </row>
    <row r="53" spans="1:13" s="10" customFormat="1" ht="45.75" customHeight="1" x14ac:dyDescent="0.2">
      <c r="A53" s="11"/>
      <c r="B53" s="124" t="s">
        <v>86</v>
      </c>
      <c r="C53" s="13" t="s">
        <v>93</v>
      </c>
      <c r="D53" s="47" t="s">
        <v>47</v>
      </c>
      <c r="E53" s="14">
        <v>2</v>
      </c>
      <c r="F53" s="14"/>
      <c r="G53" s="14"/>
      <c r="H53" s="14"/>
      <c r="I53" s="14"/>
      <c r="J53" s="48">
        <f>SUM(E53:I53)</f>
        <v>2</v>
      </c>
      <c r="K53" s="176"/>
      <c r="L53" s="78">
        <f t="shared" si="8"/>
        <v>0</v>
      </c>
      <c r="M53" s="100"/>
    </row>
    <row r="54" spans="1:13" s="10" customFormat="1" ht="74.25" customHeight="1" x14ac:dyDescent="0.2">
      <c r="A54" s="11"/>
      <c r="B54" s="124" t="s">
        <v>335</v>
      </c>
      <c r="C54" s="13" t="s">
        <v>95</v>
      </c>
      <c r="D54" s="47" t="s">
        <v>29</v>
      </c>
      <c r="E54" s="14"/>
      <c r="F54" s="14">
        <v>1</v>
      </c>
      <c r="G54" s="14"/>
      <c r="H54" s="14"/>
      <c r="I54" s="14"/>
      <c r="J54" s="48">
        <f>SUM(E54:I54)</f>
        <v>1</v>
      </c>
      <c r="K54" s="176"/>
      <c r="L54" s="78">
        <f>J54*K54</f>
        <v>0</v>
      </c>
      <c r="M54" s="100"/>
    </row>
    <row r="55" spans="1:13" s="10" customFormat="1" ht="54" customHeight="1" x14ac:dyDescent="0.2">
      <c r="A55" s="11"/>
      <c r="B55" s="124" t="s">
        <v>336</v>
      </c>
      <c r="C55" s="13" t="s">
        <v>97</v>
      </c>
      <c r="D55" s="47" t="s">
        <v>29</v>
      </c>
      <c r="E55" s="14"/>
      <c r="F55" s="14">
        <v>1</v>
      </c>
      <c r="G55" s="14"/>
      <c r="H55" s="14"/>
      <c r="I55" s="14"/>
      <c r="J55" s="48">
        <f>SUM(E55:I55)</f>
        <v>1</v>
      </c>
      <c r="K55" s="176"/>
      <c r="L55" s="78">
        <f t="shared" si="8"/>
        <v>0</v>
      </c>
      <c r="M55" s="100"/>
    </row>
    <row r="56" spans="1:13" s="117" customFormat="1" ht="23.1" customHeight="1" x14ac:dyDescent="0.25">
      <c r="A56" s="102"/>
      <c r="B56" s="125"/>
      <c r="C56" s="112" t="s">
        <v>337</v>
      </c>
      <c r="D56" s="113"/>
      <c r="E56" s="114"/>
      <c r="F56" s="114"/>
      <c r="G56" s="114"/>
      <c r="H56" s="114"/>
      <c r="I56" s="114"/>
      <c r="J56" s="115"/>
      <c r="K56" s="175"/>
      <c r="L56" s="116"/>
      <c r="M56" s="34">
        <f>SUM(L57:L61)</f>
        <v>0</v>
      </c>
    </row>
    <row r="57" spans="1:13" s="10" customFormat="1" ht="38.25" x14ac:dyDescent="0.2">
      <c r="A57" s="11"/>
      <c r="B57" s="124"/>
      <c r="C57" s="13" t="s">
        <v>98</v>
      </c>
      <c r="D57" s="47"/>
      <c r="E57" s="14"/>
      <c r="F57" s="14"/>
      <c r="G57" s="14"/>
      <c r="H57" s="14"/>
      <c r="I57" s="14"/>
      <c r="J57" s="48"/>
      <c r="K57" s="176"/>
      <c r="L57" s="78"/>
      <c r="M57" s="100"/>
    </row>
    <row r="58" spans="1:13" s="10" customFormat="1" ht="24.95" customHeight="1" x14ac:dyDescent="0.2">
      <c r="A58" s="11"/>
      <c r="B58" s="124" t="s">
        <v>338</v>
      </c>
      <c r="C58" s="15" t="s">
        <v>100</v>
      </c>
      <c r="D58" s="47" t="s">
        <v>33</v>
      </c>
      <c r="E58" s="14">
        <v>1300</v>
      </c>
      <c r="F58" s="14">
        <v>1200</v>
      </c>
      <c r="G58" s="14">
        <v>1350</v>
      </c>
      <c r="H58" s="14">
        <f>380*2.5</f>
        <v>950</v>
      </c>
      <c r="I58" s="14">
        <v>950</v>
      </c>
      <c r="J58" s="48">
        <f>SUM(E58:I58)</f>
        <v>5750</v>
      </c>
      <c r="K58" s="176"/>
      <c r="L58" s="78">
        <f t="shared" ref="L58:L61" si="9">J58*K58</f>
        <v>0</v>
      </c>
      <c r="M58" s="100"/>
    </row>
    <row r="59" spans="1:13" s="10" customFormat="1" ht="24.95" customHeight="1" x14ac:dyDescent="0.2">
      <c r="A59" s="11"/>
      <c r="B59" s="124" t="s">
        <v>339</v>
      </c>
      <c r="C59" s="15" t="s">
        <v>101</v>
      </c>
      <c r="D59" s="47" t="s">
        <v>33</v>
      </c>
      <c r="E59" s="14">
        <v>130</v>
      </c>
      <c r="F59" s="14"/>
      <c r="G59" s="14">
        <v>190</v>
      </c>
      <c r="H59" s="14">
        <v>20</v>
      </c>
      <c r="I59" s="14">
        <v>130</v>
      </c>
      <c r="J59" s="48">
        <f>SUM(E59:I59)</f>
        <v>470</v>
      </c>
      <c r="K59" s="176"/>
      <c r="L59" s="78">
        <f>J59*K59</f>
        <v>0</v>
      </c>
      <c r="M59" s="100"/>
    </row>
    <row r="60" spans="1:13" s="10" customFormat="1" ht="24.95" customHeight="1" x14ac:dyDescent="0.2">
      <c r="A60" s="11"/>
      <c r="B60" s="124" t="s">
        <v>340</v>
      </c>
      <c r="C60" s="15" t="s">
        <v>102</v>
      </c>
      <c r="D60" s="47" t="s">
        <v>33</v>
      </c>
      <c r="E60" s="14">
        <v>30</v>
      </c>
      <c r="F60" s="14"/>
      <c r="G60" s="14"/>
      <c r="H60" s="14"/>
      <c r="I60" s="14"/>
      <c r="J60" s="48">
        <f>SUM(E60:I60)</f>
        <v>30</v>
      </c>
      <c r="K60" s="176"/>
      <c r="L60" s="78">
        <f t="shared" si="9"/>
        <v>0</v>
      </c>
      <c r="M60" s="100"/>
    </row>
    <row r="61" spans="1:13" s="10" customFormat="1" ht="24.95" customHeight="1" x14ac:dyDescent="0.2">
      <c r="A61" s="11"/>
      <c r="B61" s="124" t="s">
        <v>341</v>
      </c>
      <c r="C61" s="15" t="s">
        <v>103</v>
      </c>
      <c r="D61" s="47" t="s">
        <v>40</v>
      </c>
      <c r="E61" s="14">
        <v>520</v>
      </c>
      <c r="F61" s="14">
        <v>480</v>
      </c>
      <c r="G61" s="14">
        <v>530</v>
      </c>
      <c r="H61" s="14">
        <v>400</v>
      </c>
      <c r="I61" s="14">
        <v>400</v>
      </c>
      <c r="J61" s="48">
        <f>SUM(E61:I61)</f>
        <v>2330</v>
      </c>
      <c r="K61" s="176"/>
      <c r="L61" s="78">
        <f t="shared" si="9"/>
        <v>0</v>
      </c>
      <c r="M61" s="100"/>
    </row>
    <row r="62" spans="1:13" s="10" customFormat="1" ht="24.95" customHeight="1" x14ac:dyDescent="0.2">
      <c r="A62" s="7"/>
      <c r="B62" s="125"/>
      <c r="C62" s="32" t="s">
        <v>342</v>
      </c>
      <c r="D62" s="38"/>
      <c r="E62" s="33"/>
      <c r="F62" s="33"/>
      <c r="G62" s="33"/>
      <c r="H62" s="33"/>
      <c r="I62" s="33"/>
      <c r="J62" s="43"/>
      <c r="K62" s="177"/>
      <c r="L62" s="77"/>
      <c r="M62" s="34">
        <f>SUM(L63:L80)</f>
        <v>0</v>
      </c>
    </row>
    <row r="63" spans="1:13" s="10" customFormat="1" ht="49.5" customHeight="1" x14ac:dyDescent="0.2">
      <c r="A63" s="7"/>
      <c r="B63" s="124"/>
      <c r="C63" s="13" t="s">
        <v>106</v>
      </c>
      <c r="D63" s="47"/>
      <c r="E63" s="14"/>
      <c r="F63" s="14"/>
      <c r="G63" s="14"/>
      <c r="H63" s="14"/>
      <c r="I63" s="14"/>
      <c r="J63" s="48"/>
      <c r="K63" s="176"/>
      <c r="L63" s="78"/>
      <c r="M63" s="100"/>
    </row>
    <row r="64" spans="1:13" s="10" customFormat="1" ht="47.25" customHeight="1" x14ac:dyDescent="0.2">
      <c r="A64" s="7"/>
      <c r="B64" s="124" t="s">
        <v>88</v>
      </c>
      <c r="C64" s="13" t="s">
        <v>107</v>
      </c>
      <c r="D64" s="47" t="s">
        <v>47</v>
      </c>
      <c r="E64" s="14">
        <v>8</v>
      </c>
      <c r="F64" s="14">
        <v>29</v>
      </c>
      <c r="G64" s="14">
        <v>44</v>
      </c>
      <c r="H64" s="14">
        <v>42</v>
      </c>
      <c r="I64" s="14">
        <v>25</v>
      </c>
      <c r="J64" s="48">
        <f>SUM(E64:I64)</f>
        <v>148</v>
      </c>
      <c r="K64" s="176"/>
      <c r="L64" s="78">
        <f t="shared" ref="L64:L80" si="10">J64*K64</f>
        <v>0</v>
      </c>
      <c r="M64" s="100"/>
    </row>
    <row r="65" spans="1:13" s="10" customFormat="1" ht="45.75" customHeight="1" x14ac:dyDescent="0.2">
      <c r="A65" s="7"/>
      <c r="B65" s="124" t="s">
        <v>90</v>
      </c>
      <c r="C65" s="13" t="s">
        <v>108</v>
      </c>
      <c r="D65" s="47" t="s">
        <v>47</v>
      </c>
      <c r="E65" s="14"/>
      <c r="F65" s="14">
        <v>4</v>
      </c>
      <c r="G65" s="14">
        <v>4</v>
      </c>
      <c r="H65" s="14">
        <v>6</v>
      </c>
      <c r="I65" s="14">
        <v>9</v>
      </c>
      <c r="J65" s="48">
        <f t="shared" ref="J65:J80" si="11">SUM(E65:I65)</f>
        <v>23</v>
      </c>
      <c r="K65" s="176"/>
      <c r="L65" s="78">
        <f t="shared" si="10"/>
        <v>0</v>
      </c>
      <c r="M65" s="100"/>
    </row>
    <row r="66" spans="1:13" s="10" customFormat="1" ht="49.5" customHeight="1" x14ac:dyDescent="0.2">
      <c r="A66" s="7"/>
      <c r="B66" s="124" t="s">
        <v>92</v>
      </c>
      <c r="C66" s="13" t="s">
        <v>109</v>
      </c>
      <c r="D66" s="47" t="s">
        <v>47</v>
      </c>
      <c r="E66" s="14"/>
      <c r="F66" s="14"/>
      <c r="G66" s="14">
        <v>1</v>
      </c>
      <c r="H66" s="14">
        <v>2</v>
      </c>
      <c r="I66" s="14">
        <v>1</v>
      </c>
      <c r="J66" s="48">
        <f t="shared" si="11"/>
        <v>4</v>
      </c>
      <c r="K66" s="176"/>
      <c r="L66" s="78">
        <f t="shared" si="10"/>
        <v>0</v>
      </c>
      <c r="M66" s="100"/>
    </row>
    <row r="67" spans="1:13" s="10" customFormat="1" ht="48" customHeight="1" x14ac:dyDescent="0.2">
      <c r="A67" s="7"/>
      <c r="B67" s="124" t="s">
        <v>94</v>
      </c>
      <c r="C67" s="13" t="s">
        <v>110</v>
      </c>
      <c r="D67" s="47" t="s">
        <v>47</v>
      </c>
      <c r="E67" s="14"/>
      <c r="F67" s="14"/>
      <c r="G67" s="14"/>
      <c r="H67" s="14">
        <v>3</v>
      </c>
      <c r="I67" s="14"/>
      <c r="J67" s="48">
        <f t="shared" si="11"/>
        <v>3</v>
      </c>
      <c r="K67" s="176"/>
      <c r="L67" s="78">
        <f t="shared" si="10"/>
        <v>0</v>
      </c>
      <c r="M67" s="100"/>
    </row>
    <row r="68" spans="1:13" s="10" customFormat="1" ht="50.25" customHeight="1" x14ac:dyDescent="0.2">
      <c r="A68" s="7"/>
      <c r="B68" s="124" t="s">
        <v>96</v>
      </c>
      <c r="C68" s="13" t="s">
        <v>111</v>
      </c>
      <c r="D68" s="47" t="s">
        <v>47</v>
      </c>
      <c r="E68" s="14">
        <v>1</v>
      </c>
      <c r="F68" s="14"/>
      <c r="G68" s="14"/>
      <c r="H68" s="14"/>
      <c r="I68" s="14">
        <v>2</v>
      </c>
      <c r="J68" s="48">
        <f t="shared" si="11"/>
        <v>3</v>
      </c>
      <c r="K68" s="176"/>
      <c r="L68" s="78">
        <f t="shared" si="10"/>
        <v>0</v>
      </c>
      <c r="M68" s="100"/>
    </row>
    <row r="69" spans="1:13" s="10" customFormat="1" ht="48.75" customHeight="1" x14ac:dyDescent="0.2">
      <c r="A69" s="7"/>
      <c r="B69" s="124" t="s">
        <v>343</v>
      </c>
      <c r="C69" s="13" t="s">
        <v>112</v>
      </c>
      <c r="D69" s="47" t="s">
        <v>47</v>
      </c>
      <c r="E69" s="14">
        <v>2</v>
      </c>
      <c r="F69" s="14"/>
      <c r="G69" s="14"/>
      <c r="H69" s="14"/>
      <c r="I69" s="14"/>
      <c r="J69" s="48">
        <f t="shared" si="11"/>
        <v>2</v>
      </c>
      <c r="K69" s="176"/>
      <c r="L69" s="78">
        <f t="shared" si="10"/>
        <v>0</v>
      </c>
      <c r="M69" s="100"/>
    </row>
    <row r="70" spans="1:13" s="10" customFormat="1" ht="51" customHeight="1" x14ac:dyDescent="0.2">
      <c r="A70" s="7"/>
      <c r="B70" s="124" t="s">
        <v>344</v>
      </c>
      <c r="C70" s="13" t="s">
        <v>113</v>
      </c>
      <c r="D70" s="47" t="s">
        <v>47</v>
      </c>
      <c r="E70" s="14">
        <v>3</v>
      </c>
      <c r="F70" s="14"/>
      <c r="G70" s="14"/>
      <c r="H70" s="14">
        <v>4</v>
      </c>
      <c r="I70" s="14">
        <v>5</v>
      </c>
      <c r="J70" s="48">
        <f t="shared" si="11"/>
        <v>12</v>
      </c>
      <c r="K70" s="176"/>
      <c r="L70" s="78">
        <f t="shared" si="10"/>
        <v>0</v>
      </c>
      <c r="M70" s="100"/>
    </row>
    <row r="71" spans="1:13" s="10" customFormat="1" ht="45" customHeight="1" x14ac:dyDescent="0.2">
      <c r="A71" s="7"/>
      <c r="B71" s="124" t="s">
        <v>345</v>
      </c>
      <c r="C71" s="13" t="s">
        <v>114</v>
      </c>
      <c r="D71" s="47" t="s">
        <v>47</v>
      </c>
      <c r="E71" s="14">
        <v>6</v>
      </c>
      <c r="F71" s="14">
        <v>18</v>
      </c>
      <c r="G71" s="14">
        <v>5</v>
      </c>
      <c r="H71" s="14"/>
      <c r="I71" s="14"/>
      <c r="J71" s="48">
        <f t="shared" si="11"/>
        <v>29</v>
      </c>
      <c r="K71" s="176"/>
      <c r="L71" s="78">
        <f t="shared" si="10"/>
        <v>0</v>
      </c>
      <c r="M71" s="100"/>
    </row>
    <row r="72" spans="1:13" s="10" customFormat="1" ht="50.25" customHeight="1" x14ac:dyDescent="0.2">
      <c r="A72" s="7"/>
      <c r="B72" s="124" t="s">
        <v>346</v>
      </c>
      <c r="C72" s="13" t="s">
        <v>115</v>
      </c>
      <c r="D72" s="47" t="s">
        <v>47</v>
      </c>
      <c r="E72" s="14">
        <v>8</v>
      </c>
      <c r="F72" s="14"/>
      <c r="G72" s="14"/>
      <c r="H72" s="14"/>
      <c r="I72" s="14"/>
      <c r="J72" s="48">
        <f t="shared" si="11"/>
        <v>8</v>
      </c>
      <c r="K72" s="176"/>
      <c r="L72" s="78">
        <f t="shared" si="10"/>
        <v>0</v>
      </c>
      <c r="M72" s="100"/>
    </row>
    <row r="73" spans="1:13" s="10" customFormat="1" ht="49.5" customHeight="1" x14ac:dyDescent="0.2">
      <c r="A73" s="7"/>
      <c r="B73" s="124" t="s">
        <v>347</v>
      </c>
      <c r="C73" s="13" t="s">
        <v>116</v>
      </c>
      <c r="D73" s="47" t="s">
        <v>47</v>
      </c>
      <c r="E73" s="14">
        <v>8</v>
      </c>
      <c r="F73" s="14"/>
      <c r="G73" s="14">
        <v>3</v>
      </c>
      <c r="H73" s="14"/>
      <c r="I73" s="14"/>
      <c r="J73" s="48">
        <f t="shared" si="11"/>
        <v>11</v>
      </c>
      <c r="K73" s="176"/>
      <c r="L73" s="78">
        <f t="shared" si="10"/>
        <v>0</v>
      </c>
      <c r="M73" s="100"/>
    </row>
    <row r="74" spans="1:13" s="10" customFormat="1" ht="50.25" customHeight="1" x14ac:dyDescent="0.2">
      <c r="A74" s="7"/>
      <c r="B74" s="124" t="s">
        <v>348</v>
      </c>
      <c r="C74" s="13" t="s">
        <v>117</v>
      </c>
      <c r="D74" s="47" t="s">
        <v>47</v>
      </c>
      <c r="E74" s="14">
        <v>7</v>
      </c>
      <c r="F74" s="14"/>
      <c r="G74" s="14"/>
      <c r="H74" s="14"/>
      <c r="I74" s="14"/>
      <c r="J74" s="48">
        <f t="shared" si="11"/>
        <v>7</v>
      </c>
      <c r="K74" s="176"/>
      <c r="L74" s="78">
        <f t="shared" si="10"/>
        <v>0</v>
      </c>
      <c r="M74" s="100"/>
    </row>
    <row r="75" spans="1:13" s="10" customFormat="1" ht="42.95" customHeight="1" x14ac:dyDescent="0.2">
      <c r="A75" s="7"/>
      <c r="B75" s="124" t="s">
        <v>349</v>
      </c>
      <c r="C75" s="13" t="s">
        <v>118</v>
      </c>
      <c r="D75" s="47" t="s">
        <v>47</v>
      </c>
      <c r="E75" s="14"/>
      <c r="F75" s="14"/>
      <c r="G75" s="14">
        <v>9</v>
      </c>
      <c r="H75" s="14"/>
      <c r="I75" s="14"/>
      <c r="J75" s="48">
        <f t="shared" si="11"/>
        <v>9</v>
      </c>
      <c r="K75" s="176"/>
      <c r="L75" s="78">
        <f>J75*K75</f>
        <v>0</v>
      </c>
      <c r="M75" s="100"/>
    </row>
    <row r="76" spans="1:13" s="10" customFormat="1" ht="47.25" customHeight="1" x14ac:dyDescent="0.2">
      <c r="A76" s="7"/>
      <c r="B76" s="124" t="s">
        <v>350</v>
      </c>
      <c r="C76" s="13" t="s">
        <v>119</v>
      </c>
      <c r="D76" s="47" t="s">
        <v>47</v>
      </c>
      <c r="E76" s="14"/>
      <c r="F76" s="14"/>
      <c r="G76" s="14">
        <v>2</v>
      </c>
      <c r="H76" s="14"/>
      <c r="I76" s="14"/>
      <c r="J76" s="48">
        <f t="shared" si="11"/>
        <v>2</v>
      </c>
      <c r="K76" s="176"/>
      <c r="L76" s="78">
        <f t="shared" si="10"/>
        <v>0</v>
      </c>
      <c r="M76" s="100"/>
    </row>
    <row r="77" spans="1:13" s="10" customFormat="1" ht="49.5" customHeight="1" x14ac:dyDescent="0.2">
      <c r="A77" s="7"/>
      <c r="B77" s="124" t="s">
        <v>351</v>
      </c>
      <c r="C77" s="13" t="s">
        <v>120</v>
      </c>
      <c r="D77" s="47" t="s">
        <v>47</v>
      </c>
      <c r="E77" s="14"/>
      <c r="F77" s="14"/>
      <c r="G77" s="14">
        <v>1</v>
      </c>
      <c r="H77" s="14"/>
      <c r="I77" s="14"/>
      <c r="J77" s="48">
        <f t="shared" si="11"/>
        <v>1</v>
      </c>
      <c r="K77" s="176"/>
      <c r="L77" s="78">
        <f t="shared" si="10"/>
        <v>0</v>
      </c>
      <c r="M77" s="100"/>
    </row>
    <row r="78" spans="1:13" s="10" customFormat="1" ht="51.75" customHeight="1" x14ac:dyDescent="0.2">
      <c r="A78" s="7"/>
      <c r="B78" s="124" t="s">
        <v>352</v>
      </c>
      <c r="C78" s="13" t="s">
        <v>121</v>
      </c>
      <c r="D78" s="47" t="s">
        <v>47</v>
      </c>
      <c r="E78" s="14"/>
      <c r="F78" s="14"/>
      <c r="G78" s="14">
        <v>3</v>
      </c>
      <c r="H78" s="14"/>
      <c r="I78" s="14"/>
      <c r="J78" s="48">
        <f t="shared" si="11"/>
        <v>3</v>
      </c>
      <c r="K78" s="176"/>
      <c r="L78" s="78">
        <f t="shared" si="10"/>
        <v>0</v>
      </c>
      <c r="M78" s="100"/>
    </row>
    <row r="79" spans="1:13" s="10" customFormat="1" ht="48.75" customHeight="1" x14ac:dyDescent="0.2">
      <c r="A79" s="7"/>
      <c r="B79" s="124" t="s">
        <v>353</v>
      </c>
      <c r="C79" s="13" t="s">
        <v>122</v>
      </c>
      <c r="D79" s="47" t="s">
        <v>47</v>
      </c>
      <c r="E79" s="14">
        <v>1</v>
      </c>
      <c r="F79" s="14">
        <v>1</v>
      </c>
      <c r="G79" s="14">
        <v>1</v>
      </c>
      <c r="H79" s="14">
        <v>1</v>
      </c>
      <c r="I79" s="14">
        <v>1</v>
      </c>
      <c r="J79" s="48">
        <f t="shared" si="11"/>
        <v>5</v>
      </c>
      <c r="K79" s="176"/>
      <c r="L79" s="78">
        <f t="shared" si="10"/>
        <v>0</v>
      </c>
      <c r="M79" s="100"/>
    </row>
    <row r="80" spans="1:13" s="10" customFormat="1" ht="44.25" customHeight="1" x14ac:dyDescent="0.2">
      <c r="A80" s="7"/>
      <c r="B80" s="124" t="s">
        <v>354</v>
      </c>
      <c r="C80" s="13" t="s">
        <v>123</v>
      </c>
      <c r="D80" s="47" t="s">
        <v>47</v>
      </c>
      <c r="E80" s="14">
        <v>10</v>
      </c>
      <c r="F80" s="14"/>
      <c r="G80" s="14"/>
      <c r="H80" s="14"/>
      <c r="I80" s="14"/>
      <c r="J80" s="48">
        <f t="shared" si="11"/>
        <v>10</v>
      </c>
      <c r="K80" s="176"/>
      <c r="L80" s="78">
        <f t="shared" si="10"/>
        <v>0</v>
      </c>
      <c r="M80" s="100"/>
    </row>
    <row r="81" spans="1:13" s="117" customFormat="1" ht="23.1" customHeight="1" x14ac:dyDescent="0.25">
      <c r="A81" s="102"/>
      <c r="B81" s="125"/>
      <c r="C81" s="112" t="s">
        <v>355</v>
      </c>
      <c r="D81" s="113"/>
      <c r="E81" s="114"/>
      <c r="F81" s="114"/>
      <c r="G81" s="114"/>
      <c r="H81" s="114"/>
      <c r="I81" s="114"/>
      <c r="J81" s="115"/>
      <c r="K81" s="175"/>
      <c r="L81" s="116"/>
      <c r="M81" s="34">
        <f>SUM(L82:L82)</f>
        <v>0</v>
      </c>
    </row>
    <row r="82" spans="1:13" s="10" customFormat="1" ht="32.25" customHeight="1" x14ac:dyDescent="0.2">
      <c r="A82" s="7"/>
      <c r="B82" s="124" t="s">
        <v>99</v>
      </c>
      <c r="C82" s="13" t="s">
        <v>124</v>
      </c>
      <c r="D82" s="47" t="s">
        <v>33</v>
      </c>
      <c r="E82" s="14">
        <f>125+127</f>
        <v>252</v>
      </c>
      <c r="F82" s="14">
        <v>118</v>
      </c>
      <c r="G82" s="14">
        <v>74</v>
      </c>
      <c r="H82" s="14"/>
      <c r="I82" s="14">
        <v>28</v>
      </c>
      <c r="J82" s="48">
        <f>SUM(E82:I82)</f>
        <v>472</v>
      </c>
      <c r="K82" s="176"/>
      <c r="L82" s="78">
        <f t="shared" ref="L82" si="12">J82*K82</f>
        <v>0</v>
      </c>
      <c r="M82" s="100"/>
    </row>
    <row r="83" spans="1:13" s="117" customFormat="1" ht="23.1" customHeight="1" x14ac:dyDescent="0.25">
      <c r="A83" s="102"/>
      <c r="B83" s="125"/>
      <c r="C83" s="112" t="s">
        <v>356</v>
      </c>
      <c r="D83" s="113"/>
      <c r="E83" s="114"/>
      <c r="F83" s="114"/>
      <c r="G83" s="114"/>
      <c r="H83" s="114"/>
      <c r="I83" s="114"/>
      <c r="J83" s="115"/>
      <c r="K83" s="175"/>
      <c r="L83" s="116"/>
      <c r="M83" s="34">
        <f>SUM(L84:L88)</f>
        <v>0</v>
      </c>
    </row>
    <row r="84" spans="1:13" s="10" customFormat="1" ht="21.6" customHeight="1" x14ac:dyDescent="0.2">
      <c r="A84" s="11"/>
      <c r="B84" s="124" t="s">
        <v>104</v>
      </c>
      <c r="C84" s="15" t="s">
        <v>125</v>
      </c>
      <c r="D84" s="47" t="s">
        <v>33</v>
      </c>
      <c r="E84" s="14">
        <v>53</v>
      </c>
      <c r="F84" s="14">
        <v>15</v>
      </c>
      <c r="G84" s="14">
        <v>8</v>
      </c>
      <c r="H84" s="14"/>
      <c r="I84" s="14">
        <v>24</v>
      </c>
      <c r="J84" s="48">
        <f>SUM(E84:I84)</f>
        <v>100</v>
      </c>
      <c r="K84" s="176"/>
      <c r="L84" s="78">
        <f t="shared" ref="L84:L86" si="13">J84*K84</f>
        <v>0</v>
      </c>
      <c r="M84" s="100"/>
    </row>
    <row r="85" spans="1:13" s="10" customFormat="1" ht="24.95" customHeight="1" x14ac:dyDescent="0.2">
      <c r="A85" s="11"/>
      <c r="B85" s="124" t="s">
        <v>357</v>
      </c>
      <c r="C85" s="15" t="s">
        <v>126</v>
      </c>
      <c r="D85" s="47" t="s">
        <v>29</v>
      </c>
      <c r="E85" s="14"/>
      <c r="F85" s="14">
        <v>1</v>
      </c>
      <c r="G85" s="14"/>
      <c r="H85" s="14"/>
      <c r="I85" s="14"/>
      <c r="J85" s="48">
        <f t="shared" ref="J85:J88" si="14">SUM(E85:I85)</f>
        <v>1</v>
      </c>
      <c r="K85" s="176"/>
      <c r="L85" s="78">
        <f t="shared" si="13"/>
        <v>0</v>
      </c>
      <c r="M85" s="100"/>
    </row>
    <row r="86" spans="1:13" s="10" customFormat="1" ht="31.5" customHeight="1" x14ac:dyDescent="0.2">
      <c r="A86" s="11"/>
      <c r="B86" s="124" t="s">
        <v>358</v>
      </c>
      <c r="C86" s="13" t="s">
        <v>127</v>
      </c>
      <c r="D86" s="47" t="s">
        <v>47</v>
      </c>
      <c r="E86" s="14">
        <v>1</v>
      </c>
      <c r="F86" s="14">
        <v>1</v>
      </c>
      <c r="G86" s="14">
        <v>1</v>
      </c>
      <c r="H86" s="14">
        <v>1</v>
      </c>
      <c r="I86" s="14">
        <v>1</v>
      </c>
      <c r="J86" s="48">
        <f t="shared" si="14"/>
        <v>5</v>
      </c>
      <c r="K86" s="176"/>
      <c r="L86" s="78">
        <f t="shared" si="13"/>
        <v>0</v>
      </c>
      <c r="M86" s="100"/>
    </row>
    <row r="87" spans="1:13" s="10" customFormat="1" ht="31.5" customHeight="1" x14ac:dyDescent="0.2">
      <c r="A87" s="11"/>
      <c r="B87" s="124" t="s">
        <v>359</v>
      </c>
      <c r="C87" s="13" t="s">
        <v>128</v>
      </c>
      <c r="D87" s="47" t="s">
        <v>47</v>
      </c>
      <c r="E87" s="14">
        <v>1</v>
      </c>
      <c r="F87" s="14">
        <v>1</v>
      </c>
      <c r="G87" s="14">
        <v>1</v>
      </c>
      <c r="H87" s="14">
        <v>1</v>
      </c>
      <c r="I87" s="14">
        <v>1</v>
      </c>
      <c r="J87" s="48">
        <f t="shared" si="14"/>
        <v>5</v>
      </c>
      <c r="K87" s="176"/>
      <c r="L87" s="78">
        <f>J87*K87</f>
        <v>0</v>
      </c>
      <c r="M87" s="100"/>
    </row>
    <row r="88" spans="1:13" s="10" customFormat="1" ht="24.95" customHeight="1" x14ac:dyDescent="0.2">
      <c r="A88" s="11"/>
      <c r="B88" s="124" t="s">
        <v>360</v>
      </c>
      <c r="C88" s="13" t="s">
        <v>129</v>
      </c>
      <c r="D88" s="47" t="s">
        <v>47</v>
      </c>
      <c r="E88" s="14">
        <v>1</v>
      </c>
      <c r="F88" s="14">
        <v>1</v>
      </c>
      <c r="G88" s="14">
        <v>1</v>
      </c>
      <c r="H88" s="14">
        <v>1</v>
      </c>
      <c r="I88" s="14">
        <v>1</v>
      </c>
      <c r="J88" s="48">
        <f t="shared" si="14"/>
        <v>5</v>
      </c>
      <c r="K88" s="176"/>
      <c r="L88" s="78">
        <f t="shared" ref="L88" si="15">J88*K88</f>
        <v>0</v>
      </c>
      <c r="M88" s="100"/>
    </row>
    <row r="89" spans="1:13" s="117" customFormat="1" ht="23.1" customHeight="1" x14ac:dyDescent="0.25">
      <c r="A89" s="102"/>
      <c r="B89" s="125"/>
      <c r="C89" s="112" t="s">
        <v>361</v>
      </c>
      <c r="D89" s="113"/>
      <c r="E89" s="114"/>
      <c r="F89" s="114"/>
      <c r="G89" s="114"/>
      <c r="H89" s="114"/>
      <c r="I89" s="114"/>
      <c r="J89" s="115"/>
      <c r="K89" s="175"/>
      <c r="L89" s="116"/>
      <c r="M89" s="34">
        <f>SUM(L90:L91)</f>
        <v>0</v>
      </c>
    </row>
    <row r="90" spans="1:13" s="10" customFormat="1" ht="24.95" customHeight="1" x14ac:dyDescent="0.2">
      <c r="A90" s="11"/>
      <c r="B90" s="124" t="s">
        <v>105</v>
      </c>
      <c r="C90" s="15" t="s">
        <v>130</v>
      </c>
      <c r="D90" s="47" t="s">
        <v>29</v>
      </c>
      <c r="E90" s="14"/>
      <c r="F90" s="14"/>
      <c r="G90" s="14"/>
      <c r="H90" s="14"/>
      <c r="I90" s="14">
        <v>1</v>
      </c>
      <c r="J90" s="120">
        <f>SUM(E90:I90)</f>
        <v>1</v>
      </c>
      <c r="K90" s="178"/>
      <c r="L90" s="78">
        <f>J90*K90</f>
        <v>0</v>
      </c>
      <c r="M90" s="100"/>
    </row>
    <row r="91" spans="1:13" s="10" customFormat="1" ht="24.95" customHeight="1" x14ac:dyDescent="0.2">
      <c r="A91" s="11"/>
      <c r="B91" s="124" t="s">
        <v>362</v>
      </c>
      <c r="C91" s="15" t="s">
        <v>131</v>
      </c>
      <c r="D91" s="47" t="s">
        <v>29</v>
      </c>
      <c r="E91" s="14"/>
      <c r="F91" s="14"/>
      <c r="G91" s="14"/>
      <c r="H91" s="14"/>
      <c r="I91" s="14">
        <v>1</v>
      </c>
      <c r="J91" s="120">
        <f>SUM(E91:I91)</f>
        <v>1</v>
      </c>
      <c r="K91" s="179"/>
      <c r="L91" s="78">
        <f>J91*K91</f>
        <v>0</v>
      </c>
      <c r="M91" s="100"/>
    </row>
    <row r="92" spans="1:13" s="18" customFormat="1" ht="30" customHeight="1" x14ac:dyDescent="0.25">
      <c r="A92" s="17"/>
      <c r="B92" s="101"/>
      <c r="C92" s="35" t="s">
        <v>132</v>
      </c>
      <c r="D92" s="39"/>
      <c r="E92" s="36"/>
      <c r="F92" s="36"/>
      <c r="G92" s="36"/>
      <c r="H92" s="36"/>
      <c r="I92" s="36"/>
      <c r="J92" s="36"/>
      <c r="K92" s="171"/>
      <c r="L92" s="79"/>
      <c r="M92" s="37">
        <f>SUM(M12:M91)</f>
        <v>0</v>
      </c>
    </row>
    <row r="93" spans="1:13" s="10" customFormat="1" ht="12.6" customHeight="1" x14ac:dyDescent="0.2">
      <c r="A93" s="7"/>
      <c r="B93" s="12"/>
      <c r="C93" s="15"/>
      <c r="D93" s="40"/>
      <c r="E93" s="15"/>
      <c r="F93" s="15"/>
      <c r="G93" s="15"/>
      <c r="H93" s="15"/>
      <c r="I93" s="15"/>
      <c r="J93" s="44"/>
      <c r="K93" s="172"/>
      <c r="L93" s="80"/>
      <c r="M93" s="9"/>
    </row>
    <row r="94" spans="1:13" x14ac:dyDescent="0.25">
      <c r="B94" s="6"/>
      <c r="C94" s="19"/>
      <c r="D94" s="41"/>
      <c r="E94" s="19"/>
      <c r="F94" s="19"/>
      <c r="G94" s="19"/>
      <c r="H94" s="19"/>
      <c r="I94" s="19"/>
      <c r="J94" s="45"/>
      <c r="K94" s="173"/>
      <c r="L94" s="80"/>
      <c r="M94" s="9"/>
    </row>
    <row r="95" spans="1:13" x14ac:dyDescent="0.25">
      <c r="A95" s="20"/>
      <c r="B95" s="20"/>
    </row>
    <row r="111" spans="1:2" x14ac:dyDescent="0.25">
      <c r="A111" s="20"/>
      <c r="B111" s="20"/>
    </row>
    <row r="112" spans="1:2" x14ac:dyDescent="0.25">
      <c r="A112" s="20"/>
      <c r="B112" s="20"/>
    </row>
    <row r="113" spans="1:2" x14ac:dyDescent="0.25">
      <c r="A113" s="20"/>
      <c r="B113" s="20"/>
    </row>
    <row r="114" spans="1:2" x14ac:dyDescent="0.25">
      <c r="A114" s="20"/>
      <c r="B114" s="20"/>
    </row>
    <row r="115" spans="1:2" x14ac:dyDescent="0.25">
      <c r="A115" s="20"/>
      <c r="B115" s="20"/>
    </row>
    <row r="116" spans="1:2" x14ac:dyDescent="0.25">
      <c r="A116" s="20"/>
      <c r="B116" s="20"/>
    </row>
    <row r="117" spans="1:2" x14ac:dyDescent="0.25">
      <c r="A117" s="20"/>
      <c r="B117" s="20"/>
    </row>
    <row r="118" spans="1:2" x14ac:dyDescent="0.25">
      <c r="A118" s="20"/>
      <c r="B118" s="20"/>
    </row>
    <row r="119" spans="1:2" x14ac:dyDescent="0.25">
      <c r="A119" s="20"/>
      <c r="B119" s="20"/>
    </row>
    <row r="120" spans="1:2" x14ac:dyDescent="0.25">
      <c r="A120" s="20"/>
      <c r="B120" s="20"/>
    </row>
    <row r="121" spans="1:2" x14ac:dyDescent="0.25">
      <c r="A121" s="20"/>
      <c r="B121" s="20"/>
    </row>
    <row r="122" spans="1:2" x14ac:dyDescent="0.25">
      <c r="A122" s="20"/>
      <c r="B122" s="20"/>
    </row>
    <row r="123" spans="1:2" x14ac:dyDescent="0.25">
      <c r="A123" s="20"/>
      <c r="B123" s="20"/>
    </row>
    <row r="124" spans="1:2" x14ac:dyDescent="0.25">
      <c r="A124" s="20"/>
      <c r="B124" s="20"/>
    </row>
    <row r="125" spans="1:2" x14ac:dyDescent="0.25">
      <c r="A125" s="20"/>
      <c r="B125" s="20"/>
    </row>
    <row r="126" spans="1:2" x14ac:dyDescent="0.25">
      <c r="A126" s="20"/>
      <c r="B126" s="20"/>
    </row>
    <row r="127" spans="1:2" x14ac:dyDescent="0.25">
      <c r="A127" s="20"/>
      <c r="B127" s="20"/>
    </row>
    <row r="128" spans="1:2" x14ac:dyDescent="0.25">
      <c r="A128" s="20"/>
      <c r="B128" s="20"/>
    </row>
    <row r="129" spans="1:2" x14ac:dyDescent="0.25">
      <c r="A129" s="20"/>
      <c r="B129" s="20"/>
    </row>
    <row r="130" spans="1:2" x14ac:dyDescent="0.25">
      <c r="A130" s="20"/>
      <c r="B130" s="20"/>
    </row>
    <row r="131" spans="1:2" x14ac:dyDescent="0.25">
      <c r="A131" s="20"/>
      <c r="B131" s="20"/>
    </row>
    <row r="132" spans="1:2" x14ac:dyDescent="0.25">
      <c r="A132" s="20"/>
      <c r="B132" s="20"/>
    </row>
    <row r="133" spans="1:2" x14ac:dyDescent="0.25">
      <c r="A133" s="20"/>
      <c r="B133" s="20"/>
    </row>
    <row r="134" spans="1:2" x14ac:dyDescent="0.25">
      <c r="A134" s="20"/>
      <c r="B134" s="20"/>
    </row>
    <row r="135" spans="1:2" x14ac:dyDescent="0.25">
      <c r="A135" s="20"/>
      <c r="B135" s="20"/>
    </row>
    <row r="136" spans="1:2" x14ac:dyDescent="0.25">
      <c r="A136" s="20"/>
      <c r="B136" s="20"/>
    </row>
    <row r="137" spans="1:2" x14ac:dyDescent="0.25">
      <c r="A137" s="20"/>
      <c r="B137" s="20"/>
    </row>
    <row r="138" spans="1:2" x14ac:dyDescent="0.25">
      <c r="A138" s="20"/>
      <c r="B138" s="20"/>
    </row>
    <row r="139" spans="1:2" x14ac:dyDescent="0.25">
      <c r="A139" s="20"/>
      <c r="B139" s="20"/>
    </row>
    <row r="140" spans="1:2" x14ac:dyDescent="0.25">
      <c r="A140" s="20"/>
      <c r="B140" s="20"/>
    </row>
    <row r="141" spans="1:2" x14ac:dyDescent="0.25">
      <c r="A141" s="20"/>
      <c r="B141" s="20"/>
    </row>
    <row r="142" spans="1:2" x14ac:dyDescent="0.25">
      <c r="A142" s="20"/>
      <c r="B142" s="20"/>
    </row>
    <row r="143" spans="1:2" x14ac:dyDescent="0.25">
      <c r="A143" s="20"/>
      <c r="B143" s="20"/>
    </row>
    <row r="144" spans="1:2" x14ac:dyDescent="0.25">
      <c r="A144" s="20"/>
      <c r="B144" s="20"/>
    </row>
    <row r="145" spans="1:2" x14ac:dyDescent="0.25">
      <c r="A145" s="20"/>
      <c r="B145" s="20"/>
    </row>
    <row r="146" spans="1:2" x14ac:dyDescent="0.25">
      <c r="A146" s="20"/>
      <c r="B146" s="20"/>
    </row>
    <row r="147" spans="1:2" x14ac:dyDescent="0.25">
      <c r="A147" s="20"/>
      <c r="B147" s="20"/>
    </row>
    <row r="148" spans="1:2" x14ac:dyDescent="0.25">
      <c r="A148" s="20"/>
      <c r="B148" s="20"/>
    </row>
    <row r="149" spans="1:2" x14ac:dyDescent="0.25">
      <c r="A149" s="20"/>
      <c r="B149" s="20"/>
    </row>
    <row r="150" spans="1:2" x14ac:dyDescent="0.25">
      <c r="A150" s="20"/>
      <c r="B150" s="20"/>
    </row>
    <row r="151" spans="1:2" x14ac:dyDescent="0.25">
      <c r="A151" s="20"/>
      <c r="B151" s="20"/>
    </row>
    <row r="152" spans="1:2" x14ac:dyDescent="0.25">
      <c r="A152" s="20"/>
      <c r="B152" s="20"/>
    </row>
    <row r="153" spans="1:2" x14ac:dyDescent="0.25">
      <c r="A153" s="20"/>
      <c r="B153" s="20"/>
    </row>
    <row r="154" spans="1:2" x14ac:dyDescent="0.25">
      <c r="A154" s="20"/>
      <c r="B154" s="20"/>
    </row>
    <row r="155" spans="1:2" x14ac:dyDescent="0.25">
      <c r="A155" s="20"/>
      <c r="B155" s="20"/>
    </row>
    <row r="156" spans="1:2" x14ac:dyDescent="0.25">
      <c r="A156" s="20"/>
      <c r="B156" s="20"/>
    </row>
    <row r="157" spans="1:2" x14ac:dyDescent="0.25">
      <c r="A157" s="20"/>
      <c r="B157" s="20"/>
    </row>
    <row r="158" spans="1:2" x14ac:dyDescent="0.25">
      <c r="A158" s="20"/>
      <c r="B158" s="20"/>
    </row>
    <row r="159" spans="1:2" x14ac:dyDescent="0.25">
      <c r="A159" s="20"/>
      <c r="B159" s="20"/>
    </row>
    <row r="160" spans="1:2" x14ac:dyDescent="0.25">
      <c r="A160" s="20"/>
      <c r="B160" s="20"/>
    </row>
    <row r="161" spans="1:2" x14ac:dyDescent="0.25">
      <c r="A161" s="20"/>
      <c r="B161" s="20"/>
    </row>
  </sheetData>
  <sheetProtection algorithmName="SHA-512" hashValue="GDf0Ulm61eL2GKGWkCIF5Hm9N4UoqCNcuhRHuxqGY66lMyCYhYxrQdW55RR8c8i3PFr/GDtU0tHuwO7Z15RbmA==" saltValue="Ah3gcSNXAlYQCuIINtjxug==" spinCount="100000" sheet="1" objects="1" scenarios="1"/>
  <mergeCells count="15">
    <mergeCell ref="B10:M10"/>
    <mergeCell ref="B1:M1"/>
    <mergeCell ref="B2:M2"/>
    <mergeCell ref="B3:M3"/>
    <mergeCell ref="B4:M4"/>
    <mergeCell ref="B5:M5"/>
    <mergeCell ref="B6:M6"/>
    <mergeCell ref="B7:M7"/>
    <mergeCell ref="B8:M8"/>
    <mergeCell ref="B9:M9"/>
    <mergeCell ref="D13:D14"/>
    <mergeCell ref="J13:J14"/>
    <mergeCell ref="K13:K14"/>
    <mergeCell ref="L13:L14"/>
    <mergeCell ref="M13:M14"/>
  </mergeCells>
  <printOptions horizontalCentered="1"/>
  <pageMargins left="0.31496062992125984" right="0.31496062992125984" top="0.35433070866141736" bottom="0.35433070866141736" header="0.31496062992125984" footer="0.31496062992125984"/>
  <pageSetup scale="57" fitToHeight="0" orientation="portrait" r:id="rId1"/>
  <rowBreaks count="2" manualBreakCount="2">
    <brk id="41" min="1" max="12" man="1"/>
    <brk id="72" min="1" max="12"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91"/>
  <sheetViews>
    <sheetView zoomScale="90" zoomScaleNormal="90" zoomScaleSheetLayoutView="70" workbookViewId="0">
      <selection activeCell="J10" sqref="J10"/>
    </sheetView>
  </sheetViews>
  <sheetFormatPr defaultColWidth="9.140625" defaultRowHeight="9.75" x14ac:dyDescent="0.25"/>
  <cols>
    <col min="1" max="1" width="3.85546875" style="73" customWidth="1"/>
    <col min="2" max="2" width="6.42578125" style="74" customWidth="1"/>
    <col min="3" max="3" width="78.140625" style="73" customWidth="1"/>
    <col min="4" max="5" width="11" style="74" customWidth="1"/>
    <col min="6" max="6" width="11" style="75" customWidth="1"/>
    <col min="7" max="7" width="11.85546875" style="75" customWidth="1"/>
    <col min="8" max="8" width="14.28515625" style="75" customWidth="1"/>
    <col min="9" max="13" width="9.140625" style="76"/>
    <col min="14" max="16384" width="9.140625" style="73"/>
  </cols>
  <sheetData>
    <row r="1" spans="1:13" s="72" customFormat="1" ht="18.75" x14ac:dyDescent="0.3">
      <c r="A1" s="64"/>
      <c r="B1" s="257" t="s">
        <v>266</v>
      </c>
      <c r="C1" s="257"/>
      <c r="D1" s="257"/>
      <c r="E1" s="257"/>
      <c r="F1" s="257"/>
      <c r="G1" s="257"/>
      <c r="H1" s="257"/>
      <c r="I1" s="67"/>
      <c r="J1" s="67"/>
      <c r="K1" s="67"/>
      <c r="L1" s="67"/>
      <c r="M1" s="67"/>
    </row>
    <row r="2" spans="1:13" s="72" customFormat="1" ht="26.25" x14ac:dyDescent="0.4">
      <c r="A2" s="64"/>
      <c r="B2" s="258" t="s">
        <v>267</v>
      </c>
      <c r="C2" s="258"/>
      <c r="D2" s="258"/>
      <c r="E2" s="258"/>
      <c r="F2" s="258"/>
      <c r="G2" s="258"/>
      <c r="H2" s="258"/>
      <c r="I2" s="69"/>
      <c r="J2" s="69"/>
      <c r="K2" s="69"/>
      <c r="L2" s="69"/>
      <c r="M2" s="69"/>
    </row>
    <row r="3" spans="1:13" s="72" customFormat="1" ht="15" x14ac:dyDescent="0.25">
      <c r="A3" s="64"/>
      <c r="B3" s="98"/>
      <c r="C3" s="98"/>
      <c r="D3" s="121"/>
      <c r="E3" s="98"/>
      <c r="F3" s="98"/>
      <c r="G3" s="98"/>
      <c r="H3" s="98"/>
      <c r="I3" s="70"/>
      <c r="J3" s="70"/>
      <c r="K3" s="70"/>
      <c r="L3" s="70"/>
      <c r="M3" s="70"/>
    </row>
    <row r="4" spans="1:13" s="72" customFormat="1" ht="26.25" x14ac:dyDescent="0.4">
      <c r="A4" s="64"/>
      <c r="B4" s="259" t="s">
        <v>268</v>
      </c>
      <c r="C4" s="259"/>
      <c r="D4" s="259"/>
      <c r="E4" s="259"/>
      <c r="F4" s="259"/>
      <c r="G4" s="259"/>
      <c r="H4" s="259"/>
      <c r="I4" s="69"/>
      <c r="J4" s="69"/>
      <c r="K4" s="69"/>
      <c r="L4" s="69"/>
      <c r="M4" s="69"/>
    </row>
    <row r="5" spans="1:13" s="66" customFormat="1" ht="12" x14ac:dyDescent="0.2">
      <c r="A5" s="65"/>
      <c r="B5" s="99"/>
      <c r="C5" s="99"/>
      <c r="D5" s="122"/>
      <c r="E5" s="99"/>
      <c r="F5" s="99"/>
      <c r="G5" s="99"/>
      <c r="H5" s="99"/>
      <c r="I5" s="71"/>
      <c r="J5" s="71"/>
      <c r="K5" s="71"/>
      <c r="L5" s="71"/>
      <c r="M5" s="71"/>
    </row>
    <row r="6" spans="1:13" s="72" customFormat="1" ht="15" customHeight="1" x14ac:dyDescent="0.25">
      <c r="A6" s="64"/>
      <c r="B6" s="253" t="s">
        <v>269</v>
      </c>
      <c r="C6" s="253"/>
      <c r="D6" s="253"/>
      <c r="E6" s="253"/>
      <c r="F6" s="253"/>
      <c r="G6" s="253"/>
      <c r="H6" s="253"/>
      <c r="I6" s="68"/>
      <c r="J6" s="68"/>
      <c r="K6" s="68"/>
      <c r="L6" s="68"/>
      <c r="M6" s="68"/>
    </row>
    <row r="7" spans="1:13" s="72" customFormat="1" ht="15" customHeight="1" x14ac:dyDescent="0.25">
      <c r="A7" s="64"/>
      <c r="B7" s="253" t="s">
        <v>270</v>
      </c>
      <c r="C7" s="253"/>
      <c r="D7" s="253"/>
      <c r="E7" s="253"/>
      <c r="F7" s="253"/>
      <c r="G7" s="253"/>
      <c r="H7" s="253"/>
      <c r="I7" s="68"/>
      <c r="J7" s="68"/>
      <c r="K7" s="68"/>
      <c r="L7" s="68"/>
      <c r="M7" s="68"/>
    </row>
    <row r="8" spans="1:13" s="72" customFormat="1" ht="15" customHeight="1" x14ac:dyDescent="0.25">
      <c r="A8" s="64"/>
      <c r="B8" s="253" t="s">
        <v>363</v>
      </c>
      <c r="C8" s="253"/>
      <c r="D8" s="253"/>
      <c r="E8" s="253"/>
      <c r="F8" s="253"/>
      <c r="G8" s="253"/>
      <c r="H8" s="253"/>
      <c r="I8" s="68"/>
      <c r="J8" s="68"/>
      <c r="K8" s="68"/>
      <c r="L8" s="68"/>
      <c r="M8" s="68"/>
    </row>
    <row r="9" spans="1:13" s="2" customFormat="1" ht="25.5" customHeight="1" x14ac:dyDescent="0.25">
      <c r="A9" s="64"/>
      <c r="B9" s="256" t="s">
        <v>373</v>
      </c>
      <c r="C9" s="256"/>
      <c r="D9" s="256"/>
      <c r="E9" s="256"/>
      <c r="F9" s="256"/>
      <c r="G9" s="256"/>
      <c r="H9" s="256"/>
      <c r="I9" s="174"/>
      <c r="J9" s="174"/>
      <c r="K9" s="174"/>
      <c r="L9" s="174"/>
      <c r="M9" s="174"/>
    </row>
    <row r="10" spans="1:13" s="83" customFormat="1" ht="18.75" customHeight="1" x14ac:dyDescent="0.25">
      <c r="B10" s="254" t="s">
        <v>4</v>
      </c>
      <c r="C10" s="254" t="s">
        <v>5</v>
      </c>
      <c r="D10" s="254" t="s">
        <v>6</v>
      </c>
      <c r="E10" s="254" t="s">
        <v>15</v>
      </c>
      <c r="F10" s="254" t="s">
        <v>374</v>
      </c>
      <c r="G10" s="254" t="s">
        <v>7</v>
      </c>
      <c r="H10" s="254"/>
      <c r="I10" s="84"/>
      <c r="J10" s="84"/>
      <c r="K10" s="84"/>
      <c r="L10" s="84"/>
      <c r="M10" s="84"/>
    </row>
    <row r="11" spans="1:13" s="83" customFormat="1" ht="25.5" customHeight="1" x14ac:dyDescent="0.25">
      <c r="B11" s="255"/>
      <c r="C11" s="255"/>
      <c r="D11" s="255"/>
      <c r="E11" s="255"/>
      <c r="F11" s="255"/>
      <c r="G11" s="159" t="s">
        <v>8</v>
      </c>
      <c r="H11" s="159" t="s">
        <v>9</v>
      </c>
      <c r="I11" s="84"/>
      <c r="J11" s="84"/>
      <c r="K11" s="84"/>
      <c r="L11" s="84"/>
      <c r="M11" s="84"/>
    </row>
    <row r="12" spans="1:13" s="93" customFormat="1" ht="26.45" customHeight="1" x14ac:dyDescent="0.25">
      <c r="B12" s="152"/>
      <c r="C12" s="237" t="s">
        <v>227</v>
      </c>
      <c r="D12" s="237"/>
      <c r="E12" s="237"/>
      <c r="F12" s="237"/>
      <c r="G12" s="238"/>
      <c r="H12" s="128">
        <f>SUM(G13:G23)</f>
        <v>0</v>
      </c>
      <c r="I12" s="94"/>
      <c r="J12" s="94"/>
      <c r="K12" s="94"/>
      <c r="L12" s="94"/>
      <c r="M12" s="94"/>
    </row>
    <row r="13" spans="1:13" s="83" customFormat="1" ht="56.25" customHeight="1" x14ac:dyDescent="0.25">
      <c r="B13" s="153" t="s">
        <v>273</v>
      </c>
      <c r="C13" s="133" t="s">
        <v>134</v>
      </c>
      <c r="D13" s="134" t="s">
        <v>10</v>
      </c>
      <c r="E13" s="134">
        <v>42</v>
      </c>
      <c r="F13" s="183"/>
      <c r="G13" s="135">
        <f>E13*F13</f>
        <v>0</v>
      </c>
      <c r="H13" s="127"/>
      <c r="I13" s="84"/>
      <c r="J13" s="84"/>
      <c r="K13" s="84"/>
      <c r="L13" s="84"/>
      <c r="M13" s="84"/>
    </row>
    <row r="14" spans="1:13" s="83" customFormat="1" ht="45.75" customHeight="1" x14ac:dyDescent="0.25">
      <c r="B14" s="154" t="s">
        <v>274</v>
      </c>
      <c r="C14" s="136" t="s">
        <v>135</v>
      </c>
      <c r="D14" s="137" t="s">
        <v>10</v>
      </c>
      <c r="E14" s="137">
        <v>34</v>
      </c>
      <c r="F14" s="180"/>
      <c r="G14" s="138">
        <f t="shared" ref="G14:G38" si="0">E14*F14</f>
        <v>0</v>
      </c>
      <c r="H14" s="127"/>
      <c r="I14" s="84"/>
      <c r="J14" s="84"/>
      <c r="K14" s="84"/>
      <c r="L14" s="84"/>
      <c r="M14" s="84"/>
    </row>
    <row r="15" spans="1:13" s="83" customFormat="1" ht="36" customHeight="1" x14ac:dyDescent="0.25">
      <c r="B15" s="153" t="s">
        <v>275</v>
      </c>
      <c r="C15" s="133" t="s">
        <v>136</v>
      </c>
      <c r="D15" s="134" t="s">
        <v>10</v>
      </c>
      <c r="E15" s="134">
        <v>3</v>
      </c>
      <c r="F15" s="180"/>
      <c r="G15" s="139">
        <f t="shared" si="0"/>
        <v>0</v>
      </c>
      <c r="H15" s="127"/>
      <c r="I15" s="84"/>
      <c r="J15" s="84"/>
      <c r="K15" s="84"/>
      <c r="L15" s="84"/>
      <c r="M15" s="84"/>
    </row>
    <row r="16" spans="1:13" s="83" customFormat="1" ht="39" customHeight="1" x14ac:dyDescent="0.25">
      <c r="B16" s="154" t="s">
        <v>276</v>
      </c>
      <c r="C16" s="140" t="s">
        <v>137</v>
      </c>
      <c r="D16" s="141" t="s">
        <v>10</v>
      </c>
      <c r="E16" s="141">
        <v>42</v>
      </c>
      <c r="F16" s="180"/>
      <c r="G16" s="142">
        <f t="shared" si="0"/>
        <v>0</v>
      </c>
      <c r="H16" s="127"/>
      <c r="I16" s="84"/>
      <c r="J16" s="84"/>
      <c r="K16" s="84"/>
      <c r="L16" s="84"/>
      <c r="M16" s="84"/>
    </row>
    <row r="17" spans="2:13" s="83" customFormat="1" ht="59.25" customHeight="1" x14ac:dyDescent="0.25">
      <c r="B17" s="153" t="s">
        <v>277</v>
      </c>
      <c r="C17" s="133" t="s">
        <v>138</v>
      </c>
      <c r="D17" s="134" t="s">
        <v>10</v>
      </c>
      <c r="E17" s="134">
        <v>34</v>
      </c>
      <c r="F17" s="180"/>
      <c r="G17" s="139">
        <f t="shared" si="0"/>
        <v>0</v>
      </c>
      <c r="H17" s="127"/>
      <c r="I17" s="84"/>
      <c r="J17" s="84"/>
      <c r="K17" s="84"/>
      <c r="L17" s="84"/>
      <c r="M17" s="84"/>
    </row>
    <row r="18" spans="2:13" s="83" customFormat="1" ht="54.75" customHeight="1" x14ac:dyDescent="0.25">
      <c r="B18" s="154" t="s">
        <v>278</v>
      </c>
      <c r="C18" s="136" t="s">
        <v>139</v>
      </c>
      <c r="D18" s="137" t="s">
        <v>10</v>
      </c>
      <c r="E18" s="137">
        <v>3</v>
      </c>
      <c r="F18" s="180"/>
      <c r="G18" s="138">
        <f t="shared" si="0"/>
        <v>0</v>
      </c>
      <c r="H18" s="127"/>
      <c r="I18" s="84"/>
      <c r="J18" s="84"/>
      <c r="K18" s="84"/>
      <c r="L18" s="84"/>
      <c r="M18" s="84"/>
    </row>
    <row r="19" spans="2:13" s="83" customFormat="1" ht="59.25" customHeight="1" x14ac:dyDescent="0.25">
      <c r="B19" s="153" t="s">
        <v>279</v>
      </c>
      <c r="C19" s="133" t="s">
        <v>140</v>
      </c>
      <c r="D19" s="134" t="s">
        <v>10</v>
      </c>
      <c r="E19" s="134">
        <v>66</v>
      </c>
      <c r="F19" s="180"/>
      <c r="G19" s="139">
        <f t="shared" si="0"/>
        <v>0</v>
      </c>
      <c r="H19" s="127"/>
      <c r="I19" s="84"/>
      <c r="J19" s="84"/>
      <c r="K19" s="84"/>
      <c r="L19" s="84"/>
      <c r="M19" s="84"/>
    </row>
    <row r="20" spans="2:13" s="83" customFormat="1" ht="32.25" customHeight="1" x14ac:dyDescent="0.25">
      <c r="B20" s="154" t="s">
        <v>280</v>
      </c>
      <c r="C20" s="163" t="s">
        <v>141</v>
      </c>
      <c r="D20" s="162" t="s">
        <v>10</v>
      </c>
      <c r="E20" s="161" t="s">
        <v>366</v>
      </c>
      <c r="F20" s="180"/>
      <c r="G20" s="138"/>
      <c r="H20" s="127"/>
      <c r="I20" s="84"/>
      <c r="J20" s="84"/>
      <c r="K20" s="84"/>
      <c r="L20" s="84"/>
      <c r="M20" s="84"/>
    </row>
    <row r="21" spans="2:13" s="83" customFormat="1" ht="29.25" customHeight="1" x14ac:dyDescent="0.25">
      <c r="B21" s="153" t="s">
        <v>281</v>
      </c>
      <c r="C21" s="133" t="s">
        <v>142</v>
      </c>
      <c r="D21" s="134" t="s">
        <v>10</v>
      </c>
      <c r="E21" s="134">
        <v>66</v>
      </c>
      <c r="F21" s="180"/>
      <c r="G21" s="139">
        <f t="shared" si="0"/>
        <v>0</v>
      </c>
      <c r="H21" s="127"/>
      <c r="I21" s="84"/>
      <c r="J21" s="84"/>
      <c r="K21" s="84"/>
      <c r="L21" s="84"/>
      <c r="M21" s="84"/>
    </row>
    <row r="22" spans="2:13" s="83" customFormat="1" ht="49.5" customHeight="1" x14ac:dyDescent="0.25">
      <c r="B22" s="154" t="s">
        <v>282</v>
      </c>
      <c r="C22" s="140" t="s">
        <v>143</v>
      </c>
      <c r="D22" s="141" t="s">
        <v>10</v>
      </c>
      <c r="E22" s="141">
        <v>84</v>
      </c>
      <c r="F22" s="180"/>
      <c r="G22" s="138">
        <f t="shared" si="0"/>
        <v>0</v>
      </c>
      <c r="H22" s="127"/>
      <c r="I22" s="84"/>
      <c r="J22" s="84"/>
      <c r="K22" s="84"/>
      <c r="L22" s="84"/>
      <c r="M22" s="84"/>
    </row>
    <row r="23" spans="2:13" s="83" customFormat="1" ht="71.25" customHeight="1" x14ac:dyDescent="0.25">
      <c r="B23" s="153" t="s">
        <v>283</v>
      </c>
      <c r="C23" s="133" t="s">
        <v>144</v>
      </c>
      <c r="D23" s="134" t="s">
        <v>145</v>
      </c>
      <c r="E23" s="134">
        <v>1</v>
      </c>
      <c r="F23" s="180"/>
      <c r="G23" s="139">
        <f t="shared" si="0"/>
        <v>0</v>
      </c>
      <c r="H23" s="127"/>
      <c r="I23" s="84"/>
      <c r="J23" s="84"/>
      <c r="K23" s="84"/>
      <c r="L23" s="84"/>
      <c r="M23" s="84"/>
    </row>
    <row r="24" spans="2:13" s="93" customFormat="1" ht="26.45" customHeight="1" x14ac:dyDescent="0.25">
      <c r="B24" s="152"/>
      <c r="C24" s="237" t="s">
        <v>228</v>
      </c>
      <c r="D24" s="237"/>
      <c r="E24" s="237"/>
      <c r="F24" s="237"/>
      <c r="G24" s="237"/>
      <c r="H24" s="129">
        <f>SUM(G25:G41)</f>
        <v>0</v>
      </c>
      <c r="I24" s="94"/>
      <c r="J24" s="94"/>
      <c r="K24" s="94"/>
      <c r="L24" s="94"/>
      <c r="M24" s="94"/>
    </row>
    <row r="25" spans="2:13" s="83" customFormat="1" ht="57.75" customHeight="1" x14ac:dyDescent="0.25">
      <c r="B25" s="153" t="s">
        <v>284</v>
      </c>
      <c r="C25" s="133" t="s">
        <v>146</v>
      </c>
      <c r="D25" s="134" t="s">
        <v>10</v>
      </c>
      <c r="E25" s="134">
        <v>9</v>
      </c>
      <c r="F25" s="180"/>
      <c r="G25" s="135">
        <f t="shared" si="0"/>
        <v>0</v>
      </c>
      <c r="H25" s="127"/>
      <c r="I25" s="84"/>
      <c r="J25" s="84"/>
      <c r="K25" s="84"/>
      <c r="L25" s="84"/>
      <c r="M25" s="84"/>
    </row>
    <row r="26" spans="2:13" s="83" customFormat="1" ht="55.5" customHeight="1" x14ac:dyDescent="0.25">
      <c r="B26" s="155" t="s">
        <v>285</v>
      </c>
      <c r="C26" s="140" t="s">
        <v>147</v>
      </c>
      <c r="D26" s="141" t="s">
        <v>10</v>
      </c>
      <c r="E26" s="141">
        <v>33</v>
      </c>
      <c r="F26" s="180"/>
      <c r="G26" s="142">
        <f t="shared" si="0"/>
        <v>0</v>
      </c>
      <c r="H26" s="127"/>
      <c r="I26" s="84"/>
      <c r="J26" s="84"/>
      <c r="K26" s="84"/>
      <c r="L26" s="84"/>
      <c r="M26" s="84"/>
    </row>
    <row r="27" spans="2:13" s="83" customFormat="1" ht="60" x14ac:dyDescent="0.25">
      <c r="B27" s="153" t="s">
        <v>286</v>
      </c>
      <c r="C27" s="133" t="s">
        <v>148</v>
      </c>
      <c r="D27" s="134" t="s">
        <v>10</v>
      </c>
      <c r="E27" s="134">
        <v>232</v>
      </c>
      <c r="F27" s="180"/>
      <c r="G27" s="139">
        <f t="shared" si="0"/>
        <v>0</v>
      </c>
      <c r="H27" s="127"/>
      <c r="I27" s="84"/>
      <c r="J27" s="84"/>
      <c r="K27" s="84"/>
      <c r="L27" s="84"/>
      <c r="M27" s="84"/>
    </row>
    <row r="28" spans="2:13" s="83" customFormat="1" ht="60" x14ac:dyDescent="0.25">
      <c r="B28" s="155" t="s">
        <v>287</v>
      </c>
      <c r="C28" s="140" t="s">
        <v>149</v>
      </c>
      <c r="D28" s="141" t="s">
        <v>10</v>
      </c>
      <c r="E28" s="141">
        <v>296</v>
      </c>
      <c r="F28" s="180"/>
      <c r="G28" s="142">
        <f t="shared" si="0"/>
        <v>0</v>
      </c>
      <c r="H28" s="127"/>
      <c r="I28" s="84"/>
      <c r="J28" s="84"/>
      <c r="K28" s="84"/>
      <c r="L28" s="84"/>
      <c r="M28" s="84"/>
    </row>
    <row r="29" spans="2:13" s="83" customFormat="1" ht="53.25" customHeight="1" x14ac:dyDescent="0.25">
      <c r="B29" s="153" t="s">
        <v>288</v>
      </c>
      <c r="C29" s="133" t="s">
        <v>150</v>
      </c>
      <c r="D29" s="134" t="s">
        <v>10</v>
      </c>
      <c r="E29" s="134">
        <v>15</v>
      </c>
      <c r="F29" s="180"/>
      <c r="G29" s="139">
        <f t="shared" si="0"/>
        <v>0</v>
      </c>
      <c r="H29" s="127"/>
      <c r="I29" s="84"/>
      <c r="J29" s="84"/>
      <c r="K29" s="84"/>
      <c r="L29" s="84"/>
      <c r="M29" s="84"/>
    </row>
    <row r="30" spans="2:13" s="83" customFormat="1" ht="57.75" customHeight="1" x14ac:dyDescent="0.25">
      <c r="B30" s="155" t="s">
        <v>289</v>
      </c>
      <c r="C30" s="140" t="s">
        <v>151</v>
      </c>
      <c r="D30" s="141" t="s">
        <v>10</v>
      </c>
      <c r="E30" s="141">
        <v>49</v>
      </c>
      <c r="F30" s="180"/>
      <c r="G30" s="142">
        <f t="shared" si="0"/>
        <v>0</v>
      </c>
      <c r="H30" s="127"/>
      <c r="I30" s="84"/>
      <c r="J30" s="84"/>
      <c r="K30" s="84"/>
      <c r="L30" s="84"/>
      <c r="M30" s="84"/>
    </row>
    <row r="31" spans="2:13" s="83" customFormat="1" ht="53.25" customHeight="1" x14ac:dyDescent="0.25">
      <c r="B31" s="153" t="s">
        <v>290</v>
      </c>
      <c r="C31" s="133" t="s">
        <v>152</v>
      </c>
      <c r="D31" s="134" t="s">
        <v>10</v>
      </c>
      <c r="E31" s="134">
        <v>1</v>
      </c>
      <c r="F31" s="180"/>
      <c r="G31" s="139">
        <f t="shared" si="0"/>
        <v>0</v>
      </c>
      <c r="H31" s="127"/>
      <c r="I31" s="84"/>
      <c r="J31" s="84"/>
      <c r="K31" s="84"/>
      <c r="L31" s="84"/>
      <c r="M31" s="84"/>
    </row>
    <row r="32" spans="2:13" s="83" customFormat="1" ht="55.5" customHeight="1" x14ac:dyDescent="0.25">
      <c r="B32" s="155" t="s">
        <v>291</v>
      </c>
      <c r="C32" s="140" t="s">
        <v>153</v>
      </c>
      <c r="D32" s="141" t="s">
        <v>10</v>
      </c>
      <c r="E32" s="141">
        <v>100</v>
      </c>
      <c r="F32" s="180"/>
      <c r="G32" s="142">
        <f t="shared" si="0"/>
        <v>0</v>
      </c>
      <c r="H32" s="127"/>
      <c r="I32" s="84"/>
      <c r="J32" s="84"/>
      <c r="K32" s="84"/>
      <c r="L32" s="84"/>
      <c r="M32" s="84"/>
    </row>
    <row r="33" spans="2:13" s="83" customFormat="1" ht="50.25" customHeight="1" x14ac:dyDescent="0.25">
      <c r="B33" s="153" t="s">
        <v>292</v>
      </c>
      <c r="C33" s="133" t="s">
        <v>154</v>
      </c>
      <c r="D33" s="134" t="s">
        <v>10</v>
      </c>
      <c r="E33" s="134">
        <v>2</v>
      </c>
      <c r="F33" s="180"/>
      <c r="G33" s="139">
        <f t="shared" si="0"/>
        <v>0</v>
      </c>
      <c r="H33" s="127"/>
      <c r="I33" s="84"/>
      <c r="J33" s="84"/>
      <c r="K33" s="84"/>
      <c r="L33" s="84"/>
      <c r="M33" s="84"/>
    </row>
    <row r="34" spans="2:13" s="83" customFormat="1" ht="49.5" customHeight="1" x14ac:dyDescent="0.25">
      <c r="B34" s="155" t="s">
        <v>293</v>
      </c>
      <c r="C34" s="140" t="s">
        <v>155</v>
      </c>
      <c r="D34" s="141" t="s">
        <v>10</v>
      </c>
      <c r="E34" s="141">
        <v>27</v>
      </c>
      <c r="F34" s="180"/>
      <c r="G34" s="142">
        <f t="shared" si="0"/>
        <v>0</v>
      </c>
      <c r="H34" s="127"/>
      <c r="I34" s="84"/>
      <c r="J34" s="84"/>
      <c r="K34" s="84"/>
      <c r="L34" s="84"/>
      <c r="M34" s="84"/>
    </row>
    <row r="35" spans="2:13" s="83" customFormat="1" ht="45" x14ac:dyDescent="0.25">
      <c r="B35" s="153" t="s">
        <v>294</v>
      </c>
      <c r="C35" s="133" t="s">
        <v>156</v>
      </c>
      <c r="D35" s="134" t="s">
        <v>10</v>
      </c>
      <c r="E35" s="134">
        <v>570</v>
      </c>
      <c r="F35" s="180"/>
      <c r="G35" s="139">
        <f t="shared" si="0"/>
        <v>0</v>
      </c>
      <c r="H35" s="127"/>
      <c r="I35" s="84"/>
      <c r="J35" s="84"/>
      <c r="K35" s="84"/>
      <c r="L35" s="84"/>
      <c r="M35" s="84"/>
    </row>
    <row r="36" spans="2:13" s="83" customFormat="1" ht="54" customHeight="1" x14ac:dyDescent="0.25">
      <c r="B36" s="155" t="s">
        <v>295</v>
      </c>
      <c r="C36" s="140" t="s">
        <v>157</v>
      </c>
      <c r="D36" s="141" t="s">
        <v>10</v>
      </c>
      <c r="E36" s="141">
        <v>18</v>
      </c>
      <c r="F36" s="180"/>
      <c r="G36" s="142">
        <f t="shared" si="0"/>
        <v>0</v>
      </c>
      <c r="H36" s="127"/>
      <c r="I36" s="84"/>
      <c r="J36" s="84"/>
      <c r="K36" s="84"/>
      <c r="L36" s="84"/>
      <c r="M36" s="84"/>
    </row>
    <row r="37" spans="2:13" s="83" customFormat="1" ht="48" customHeight="1" x14ac:dyDescent="0.25">
      <c r="B37" s="153" t="s">
        <v>296</v>
      </c>
      <c r="C37" s="133" t="s">
        <v>158</v>
      </c>
      <c r="D37" s="134" t="s">
        <v>10</v>
      </c>
      <c r="E37" s="169" t="s">
        <v>366</v>
      </c>
      <c r="F37" s="180"/>
      <c r="G37" s="139"/>
      <c r="H37" s="127"/>
      <c r="I37" s="84"/>
      <c r="J37" s="84"/>
      <c r="K37" s="84"/>
      <c r="L37" s="84"/>
      <c r="M37" s="84"/>
    </row>
    <row r="38" spans="2:13" s="83" customFormat="1" ht="68.25" customHeight="1" x14ac:dyDescent="0.25">
      <c r="B38" s="155" t="s">
        <v>297</v>
      </c>
      <c r="C38" s="140" t="s">
        <v>159</v>
      </c>
      <c r="D38" s="141" t="s">
        <v>145</v>
      </c>
      <c r="E38" s="141">
        <v>1</v>
      </c>
      <c r="F38" s="180"/>
      <c r="G38" s="142">
        <f t="shared" si="0"/>
        <v>0</v>
      </c>
      <c r="H38" s="127"/>
      <c r="I38" s="84"/>
      <c r="J38" s="84"/>
      <c r="K38" s="84"/>
      <c r="L38" s="84"/>
      <c r="M38" s="84"/>
    </row>
    <row r="39" spans="2:13" s="83" customFormat="1" ht="55.5" customHeight="1" x14ac:dyDescent="0.25">
      <c r="B39" s="153" t="s">
        <v>298</v>
      </c>
      <c r="C39" s="133" t="s">
        <v>16</v>
      </c>
      <c r="D39" s="134" t="s">
        <v>11</v>
      </c>
      <c r="E39" s="169" t="s">
        <v>366</v>
      </c>
      <c r="F39" s="180"/>
      <c r="G39" s="139"/>
      <c r="H39" s="127"/>
      <c r="I39" s="84"/>
      <c r="J39" s="84"/>
      <c r="K39" s="84"/>
      <c r="L39" s="84"/>
      <c r="M39" s="84"/>
    </row>
    <row r="40" spans="2:13" s="83" customFormat="1" ht="57.75" customHeight="1" x14ac:dyDescent="0.25">
      <c r="B40" s="155" t="s">
        <v>299</v>
      </c>
      <c r="C40" s="163" t="s">
        <v>160</v>
      </c>
      <c r="D40" s="162" t="s">
        <v>11</v>
      </c>
      <c r="E40" s="161" t="s">
        <v>366</v>
      </c>
      <c r="F40" s="180"/>
      <c r="G40" s="142"/>
      <c r="H40" s="127"/>
      <c r="I40" s="84"/>
      <c r="J40" s="84"/>
      <c r="K40" s="84"/>
      <c r="L40" s="84"/>
      <c r="M40" s="84"/>
    </row>
    <row r="41" spans="2:13" s="83" customFormat="1" ht="54.75" customHeight="1" x14ac:dyDescent="0.25">
      <c r="B41" s="153" t="s">
        <v>300</v>
      </c>
      <c r="C41" s="133" t="s">
        <v>161</v>
      </c>
      <c r="D41" s="134" t="s">
        <v>11</v>
      </c>
      <c r="E41" s="169" t="s">
        <v>366</v>
      </c>
      <c r="F41" s="180"/>
      <c r="G41" s="139"/>
      <c r="H41" s="127"/>
      <c r="I41" s="84"/>
      <c r="J41" s="84"/>
      <c r="K41" s="84"/>
      <c r="L41" s="84"/>
      <c r="M41" s="84"/>
    </row>
    <row r="42" spans="2:13" s="93" customFormat="1" ht="33" customHeight="1" x14ac:dyDescent="0.25">
      <c r="B42" s="152"/>
      <c r="C42" s="237" t="s">
        <v>229</v>
      </c>
      <c r="D42" s="237"/>
      <c r="E42" s="237"/>
      <c r="F42" s="237"/>
      <c r="G42" s="237"/>
      <c r="H42" s="130">
        <f>SUM(G43:G57)</f>
        <v>0</v>
      </c>
      <c r="I42" s="94"/>
      <c r="J42" s="94"/>
      <c r="K42" s="94"/>
      <c r="L42" s="94"/>
      <c r="M42" s="94"/>
    </row>
    <row r="43" spans="2:13" s="83" customFormat="1" ht="57" customHeight="1" x14ac:dyDescent="0.25">
      <c r="B43" s="153" t="s">
        <v>31</v>
      </c>
      <c r="C43" s="133" t="s">
        <v>162</v>
      </c>
      <c r="D43" s="134" t="s">
        <v>10</v>
      </c>
      <c r="E43" s="134">
        <v>83</v>
      </c>
      <c r="F43" s="180"/>
      <c r="G43" s="135">
        <f t="shared" ref="G43:G56" si="1">E43*F43</f>
        <v>0</v>
      </c>
      <c r="H43" s="127"/>
      <c r="I43" s="84"/>
      <c r="J43" s="84"/>
      <c r="K43" s="84"/>
      <c r="L43" s="84"/>
      <c r="M43" s="84"/>
    </row>
    <row r="44" spans="2:13" s="83" customFormat="1" ht="60" x14ac:dyDescent="0.25">
      <c r="B44" s="155" t="s">
        <v>34</v>
      </c>
      <c r="C44" s="140" t="s">
        <v>163</v>
      </c>
      <c r="D44" s="141" t="s">
        <v>10</v>
      </c>
      <c r="E44" s="141">
        <v>458</v>
      </c>
      <c r="F44" s="180"/>
      <c r="G44" s="142">
        <f t="shared" si="1"/>
        <v>0</v>
      </c>
      <c r="H44" s="127"/>
      <c r="I44" s="84"/>
      <c r="J44" s="84"/>
      <c r="K44" s="84"/>
      <c r="L44" s="84"/>
      <c r="M44" s="84"/>
    </row>
    <row r="45" spans="2:13" s="83" customFormat="1" ht="59.25" customHeight="1" x14ac:dyDescent="0.25">
      <c r="B45" s="153" t="s">
        <v>36</v>
      </c>
      <c r="C45" s="133" t="s">
        <v>164</v>
      </c>
      <c r="D45" s="134" t="s">
        <v>10</v>
      </c>
      <c r="E45" s="134">
        <v>15</v>
      </c>
      <c r="F45" s="180"/>
      <c r="G45" s="139">
        <f t="shared" si="1"/>
        <v>0</v>
      </c>
      <c r="H45" s="127"/>
      <c r="I45" s="84"/>
      <c r="J45" s="84"/>
      <c r="K45" s="84"/>
      <c r="L45" s="84"/>
      <c r="M45" s="84"/>
    </row>
    <row r="46" spans="2:13" s="83" customFormat="1" ht="54" customHeight="1" x14ac:dyDescent="0.25">
      <c r="B46" s="155" t="s">
        <v>38</v>
      </c>
      <c r="C46" s="140" t="s">
        <v>165</v>
      </c>
      <c r="D46" s="141" t="s">
        <v>10</v>
      </c>
      <c r="E46" s="141">
        <v>15</v>
      </c>
      <c r="F46" s="180"/>
      <c r="G46" s="142">
        <f t="shared" si="1"/>
        <v>0</v>
      </c>
      <c r="H46" s="127"/>
      <c r="I46" s="84"/>
      <c r="J46" s="84"/>
      <c r="K46" s="84"/>
      <c r="L46" s="84"/>
      <c r="M46" s="84"/>
    </row>
    <row r="47" spans="2:13" s="83" customFormat="1" ht="63" customHeight="1" x14ac:dyDescent="0.25">
      <c r="B47" s="153" t="s">
        <v>41</v>
      </c>
      <c r="C47" s="133" t="s">
        <v>166</v>
      </c>
      <c r="D47" s="134" t="s">
        <v>10</v>
      </c>
      <c r="E47" s="134">
        <v>15</v>
      </c>
      <c r="F47" s="180"/>
      <c r="G47" s="139">
        <f t="shared" si="1"/>
        <v>0</v>
      </c>
      <c r="H47" s="127"/>
      <c r="I47" s="84"/>
      <c r="J47" s="84"/>
      <c r="K47" s="84"/>
      <c r="L47" s="84"/>
      <c r="M47" s="84"/>
    </row>
    <row r="48" spans="2:13" s="83" customFormat="1" ht="60" customHeight="1" x14ac:dyDescent="0.25">
      <c r="B48" s="155" t="s">
        <v>43</v>
      </c>
      <c r="C48" s="140" t="s">
        <v>167</v>
      </c>
      <c r="D48" s="141" t="s">
        <v>10</v>
      </c>
      <c r="E48" s="141">
        <v>15</v>
      </c>
      <c r="F48" s="180"/>
      <c r="G48" s="142">
        <f t="shared" si="1"/>
        <v>0</v>
      </c>
      <c r="H48" s="127"/>
      <c r="I48" s="84"/>
      <c r="J48" s="84"/>
      <c r="K48" s="84"/>
      <c r="L48" s="84"/>
      <c r="M48" s="84"/>
    </row>
    <row r="49" spans="2:13" s="83" customFormat="1" ht="54" customHeight="1" x14ac:dyDescent="0.25">
      <c r="B49" s="153" t="s">
        <v>45</v>
      </c>
      <c r="C49" s="133" t="s">
        <v>168</v>
      </c>
      <c r="D49" s="134" t="s">
        <v>10</v>
      </c>
      <c r="E49" s="134">
        <v>15</v>
      </c>
      <c r="F49" s="180"/>
      <c r="G49" s="139">
        <f t="shared" si="1"/>
        <v>0</v>
      </c>
      <c r="H49" s="127"/>
      <c r="I49" s="84"/>
      <c r="J49" s="84"/>
      <c r="K49" s="84"/>
      <c r="L49" s="84"/>
      <c r="M49" s="84"/>
    </row>
    <row r="50" spans="2:13" s="83" customFormat="1" ht="45" x14ac:dyDescent="0.25">
      <c r="B50" s="155" t="s">
        <v>301</v>
      </c>
      <c r="C50" s="140" t="s">
        <v>169</v>
      </c>
      <c r="D50" s="141" t="s">
        <v>11</v>
      </c>
      <c r="E50" s="141">
        <v>5280</v>
      </c>
      <c r="F50" s="180"/>
      <c r="G50" s="142">
        <f t="shared" si="1"/>
        <v>0</v>
      </c>
      <c r="H50" s="127"/>
      <c r="I50" s="84"/>
      <c r="J50" s="84"/>
      <c r="K50" s="84"/>
      <c r="L50" s="84"/>
      <c r="M50" s="84"/>
    </row>
    <row r="51" spans="2:13" s="83" customFormat="1" ht="40.5" customHeight="1" x14ac:dyDescent="0.25">
      <c r="B51" s="153" t="s">
        <v>302</v>
      </c>
      <c r="C51" s="133" t="s">
        <v>170</v>
      </c>
      <c r="D51" s="134" t="s">
        <v>10</v>
      </c>
      <c r="E51" s="134">
        <v>189</v>
      </c>
      <c r="F51" s="180"/>
      <c r="G51" s="139">
        <f t="shared" si="1"/>
        <v>0</v>
      </c>
      <c r="H51" s="127"/>
      <c r="I51" s="84"/>
      <c r="J51" s="84"/>
      <c r="K51" s="84"/>
      <c r="L51" s="84"/>
      <c r="M51" s="84"/>
    </row>
    <row r="52" spans="2:13" s="83" customFormat="1" ht="58.5" customHeight="1" x14ac:dyDescent="0.25">
      <c r="B52" s="155" t="s">
        <v>303</v>
      </c>
      <c r="C52" s="140" t="s">
        <v>171</v>
      </c>
      <c r="D52" s="141" t="s">
        <v>11</v>
      </c>
      <c r="E52" s="141">
        <v>150</v>
      </c>
      <c r="F52" s="180"/>
      <c r="G52" s="142">
        <f t="shared" si="1"/>
        <v>0</v>
      </c>
      <c r="H52" s="127"/>
      <c r="I52" s="84"/>
      <c r="J52" s="84"/>
      <c r="K52" s="84"/>
      <c r="L52" s="84"/>
      <c r="M52" s="84"/>
    </row>
    <row r="53" spans="2:13" s="83" customFormat="1" ht="60" customHeight="1" x14ac:dyDescent="0.25">
      <c r="B53" s="153" t="s">
        <v>304</v>
      </c>
      <c r="C53" s="133" t="s">
        <v>172</v>
      </c>
      <c r="D53" s="134" t="s">
        <v>11</v>
      </c>
      <c r="E53" s="134">
        <v>150</v>
      </c>
      <c r="F53" s="180"/>
      <c r="G53" s="139">
        <f t="shared" si="1"/>
        <v>0</v>
      </c>
      <c r="H53" s="127"/>
      <c r="I53" s="84"/>
      <c r="J53" s="84"/>
      <c r="K53" s="84"/>
      <c r="L53" s="84"/>
      <c r="M53" s="84"/>
    </row>
    <row r="54" spans="2:13" s="83" customFormat="1" ht="58.5" customHeight="1" x14ac:dyDescent="0.25">
      <c r="B54" s="155" t="s">
        <v>305</v>
      </c>
      <c r="C54" s="140" t="s">
        <v>173</v>
      </c>
      <c r="D54" s="141" t="s">
        <v>10</v>
      </c>
      <c r="E54" s="141">
        <v>30</v>
      </c>
      <c r="F54" s="180"/>
      <c r="G54" s="142">
        <f t="shared" si="1"/>
        <v>0</v>
      </c>
      <c r="H54" s="127"/>
      <c r="I54" s="84"/>
      <c r="J54" s="84"/>
      <c r="K54" s="84"/>
      <c r="L54" s="84"/>
      <c r="M54" s="84"/>
    </row>
    <row r="55" spans="2:13" s="83" customFormat="1" ht="26.25" customHeight="1" x14ac:dyDescent="0.25">
      <c r="B55" s="153" t="s">
        <v>306</v>
      </c>
      <c r="C55" s="133" t="s">
        <v>174</v>
      </c>
      <c r="D55" s="134" t="s">
        <v>10</v>
      </c>
      <c r="E55" s="134">
        <f>E44+E43</f>
        <v>541</v>
      </c>
      <c r="F55" s="180"/>
      <c r="G55" s="139">
        <f t="shared" si="1"/>
        <v>0</v>
      </c>
      <c r="H55" s="127"/>
      <c r="I55" s="84"/>
      <c r="J55" s="84"/>
      <c r="K55" s="84"/>
      <c r="L55" s="84"/>
      <c r="M55" s="84"/>
    </row>
    <row r="56" spans="2:13" s="83" customFormat="1" ht="36" customHeight="1" x14ac:dyDescent="0.25">
      <c r="B56" s="155" t="s">
        <v>307</v>
      </c>
      <c r="C56" s="140" t="s">
        <v>175</v>
      </c>
      <c r="D56" s="141" t="s">
        <v>145</v>
      </c>
      <c r="E56" s="141">
        <v>1</v>
      </c>
      <c r="F56" s="180"/>
      <c r="G56" s="142">
        <f t="shared" si="1"/>
        <v>0</v>
      </c>
      <c r="H56" s="127"/>
      <c r="I56" s="84"/>
      <c r="J56" s="84"/>
      <c r="K56" s="84"/>
      <c r="L56" s="84"/>
      <c r="M56" s="84"/>
    </row>
    <row r="57" spans="2:13" s="83" customFormat="1" ht="54.75" customHeight="1" x14ac:dyDescent="0.25">
      <c r="B57" s="153" t="s">
        <v>308</v>
      </c>
      <c r="C57" s="133" t="s">
        <v>17</v>
      </c>
      <c r="D57" s="134" t="s">
        <v>11</v>
      </c>
      <c r="E57" s="169" t="s">
        <v>366</v>
      </c>
      <c r="F57" s="180"/>
      <c r="G57" s="139"/>
      <c r="H57" s="127"/>
      <c r="I57" s="84"/>
      <c r="J57" s="84"/>
      <c r="K57" s="84"/>
      <c r="L57" s="84"/>
      <c r="M57" s="84"/>
    </row>
    <row r="58" spans="2:13" s="97" customFormat="1" ht="26.45" customHeight="1" x14ac:dyDescent="0.25">
      <c r="B58" s="95"/>
      <c r="C58" s="239" t="s">
        <v>230</v>
      </c>
      <c r="D58" s="239"/>
      <c r="E58" s="239"/>
      <c r="F58" s="239"/>
      <c r="G58" s="239"/>
      <c r="H58" s="131">
        <f>SUM(G59:G64)</f>
        <v>0</v>
      </c>
      <c r="I58" s="96"/>
      <c r="J58" s="96"/>
      <c r="K58" s="96"/>
      <c r="L58" s="96"/>
      <c r="M58" s="96"/>
    </row>
    <row r="59" spans="2:13" s="83" customFormat="1" ht="39" customHeight="1" x14ac:dyDescent="0.25">
      <c r="B59" s="156" t="s">
        <v>48</v>
      </c>
      <c r="C59" s="164" t="s">
        <v>18</v>
      </c>
      <c r="D59" s="143" t="s">
        <v>10</v>
      </c>
      <c r="E59" s="143">
        <v>6</v>
      </c>
      <c r="F59" s="181"/>
      <c r="G59" s="144">
        <f t="shared" ref="G59:G64" si="2">E59*F59</f>
        <v>0</v>
      </c>
      <c r="H59" s="132"/>
      <c r="I59" s="84"/>
      <c r="J59" s="84"/>
      <c r="K59" s="84"/>
      <c r="L59" s="84"/>
      <c r="M59" s="84"/>
    </row>
    <row r="60" spans="2:13" s="83" customFormat="1" ht="57.75" customHeight="1" x14ac:dyDescent="0.25">
      <c r="B60" s="157" t="s">
        <v>50</v>
      </c>
      <c r="C60" s="165" t="s">
        <v>176</v>
      </c>
      <c r="D60" s="145" t="s">
        <v>10</v>
      </c>
      <c r="E60" s="145">
        <v>14</v>
      </c>
      <c r="F60" s="181"/>
      <c r="G60" s="146">
        <f t="shared" si="2"/>
        <v>0</v>
      </c>
      <c r="H60" s="132"/>
      <c r="I60" s="84"/>
      <c r="J60" s="84"/>
      <c r="K60" s="84"/>
      <c r="L60" s="84"/>
      <c r="M60" s="84"/>
    </row>
    <row r="61" spans="2:13" s="83" customFormat="1" ht="68.25" customHeight="1" x14ac:dyDescent="0.25">
      <c r="B61" s="156" t="s">
        <v>52</v>
      </c>
      <c r="C61" s="164" t="s">
        <v>177</v>
      </c>
      <c r="D61" s="143" t="s">
        <v>10</v>
      </c>
      <c r="E61" s="143">
        <v>22</v>
      </c>
      <c r="F61" s="181"/>
      <c r="G61" s="147">
        <f t="shared" si="2"/>
        <v>0</v>
      </c>
      <c r="H61" s="132"/>
      <c r="I61" s="84"/>
      <c r="J61" s="84"/>
      <c r="K61" s="84"/>
      <c r="L61" s="84"/>
      <c r="M61" s="84"/>
    </row>
    <row r="62" spans="2:13" s="83" customFormat="1" ht="70.5" customHeight="1" x14ac:dyDescent="0.25">
      <c r="B62" s="157" t="s">
        <v>54</v>
      </c>
      <c r="C62" s="165" t="s">
        <v>178</v>
      </c>
      <c r="D62" s="145" t="s">
        <v>10</v>
      </c>
      <c r="E62" s="145">
        <v>17</v>
      </c>
      <c r="F62" s="181"/>
      <c r="G62" s="146">
        <f t="shared" si="2"/>
        <v>0</v>
      </c>
      <c r="H62" s="132"/>
      <c r="I62" s="84"/>
      <c r="J62" s="84"/>
      <c r="K62" s="84"/>
      <c r="L62" s="84"/>
      <c r="M62" s="84"/>
    </row>
    <row r="63" spans="2:13" s="83" customFormat="1" ht="39.75" customHeight="1" x14ac:dyDescent="0.25">
      <c r="B63" s="156" t="s">
        <v>56</v>
      </c>
      <c r="C63" s="164" t="s">
        <v>179</v>
      </c>
      <c r="D63" s="143" t="s">
        <v>10</v>
      </c>
      <c r="E63" s="143">
        <v>1</v>
      </c>
      <c r="F63" s="181"/>
      <c r="G63" s="147">
        <f t="shared" si="2"/>
        <v>0</v>
      </c>
      <c r="H63" s="132"/>
      <c r="I63" s="84"/>
      <c r="J63" s="84"/>
      <c r="K63" s="84"/>
      <c r="L63" s="84"/>
      <c r="M63" s="84"/>
    </row>
    <row r="64" spans="2:13" s="83" customFormat="1" ht="59.25" customHeight="1" x14ac:dyDescent="0.25">
      <c r="B64" s="157" t="s">
        <v>58</v>
      </c>
      <c r="C64" s="166" t="s">
        <v>180</v>
      </c>
      <c r="D64" s="145" t="s">
        <v>10</v>
      </c>
      <c r="E64" s="145">
        <v>2</v>
      </c>
      <c r="F64" s="181"/>
      <c r="G64" s="146">
        <f t="shared" si="2"/>
        <v>0</v>
      </c>
      <c r="H64" s="132"/>
      <c r="I64" s="84"/>
      <c r="J64" s="84"/>
      <c r="K64" s="84"/>
      <c r="L64" s="84"/>
      <c r="M64" s="84"/>
    </row>
    <row r="65" spans="2:13" s="97" customFormat="1" ht="26.45" customHeight="1" x14ac:dyDescent="0.25">
      <c r="B65" s="95"/>
      <c r="C65" s="240" t="s">
        <v>231</v>
      </c>
      <c r="D65" s="240"/>
      <c r="E65" s="240"/>
      <c r="F65" s="240"/>
      <c r="G65" s="241"/>
      <c r="H65" s="131">
        <f>SUM(G66:G83)</f>
        <v>0</v>
      </c>
      <c r="I65" s="96"/>
      <c r="J65" s="96"/>
      <c r="K65" s="96"/>
      <c r="L65" s="96"/>
      <c r="M65" s="96"/>
    </row>
    <row r="66" spans="2:13" s="83" customFormat="1" ht="74.25" customHeight="1" x14ac:dyDescent="0.25">
      <c r="B66" s="156" t="s">
        <v>60</v>
      </c>
      <c r="C66" s="164" t="s">
        <v>181</v>
      </c>
      <c r="D66" s="143" t="s">
        <v>10</v>
      </c>
      <c r="E66" s="143">
        <v>8</v>
      </c>
      <c r="F66" s="181"/>
      <c r="G66" s="144">
        <f t="shared" ref="G66:G83" si="3">E66*F66</f>
        <v>0</v>
      </c>
      <c r="H66" s="132"/>
      <c r="I66" s="84"/>
      <c r="J66" s="84"/>
      <c r="K66" s="84"/>
      <c r="L66" s="84"/>
      <c r="M66" s="84"/>
    </row>
    <row r="67" spans="2:13" s="83" customFormat="1" ht="72" customHeight="1" x14ac:dyDescent="0.25">
      <c r="B67" s="157" t="s">
        <v>62</v>
      </c>
      <c r="C67" s="165" t="s">
        <v>182</v>
      </c>
      <c r="D67" s="145" t="s">
        <v>10</v>
      </c>
      <c r="E67" s="145">
        <v>4</v>
      </c>
      <c r="F67" s="181"/>
      <c r="G67" s="146">
        <f t="shared" si="3"/>
        <v>0</v>
      </c>
      <c r="H67" s="132"/>
      <c r="I67" s="84"/>
      <c r="J67" s="84"/>
      <c r="K67" s="84"/>
      <c r="L67" s="84"/>
      <c r="M67" s="84"/>
    </row>
    <row r="68" spans="2:13" s="83" customFormat="1" ht="74.25" customHeight="1" x14ac:dyDescent="0.25">
      <c r="B68" s="156" t="s">
        <v>64</v>
      </c>
      <c r="C68" s="164" t="s">
        <v>183</v>
      </c>
      <c r="D68" s="143" t="s">
        <v>10</v>
      </c>
      <c r="E68" s="143">
        <v>3</v>
      </c>
      <c r="F68" s="181"/>
      <c r="G68" s="147">
        <f t="shared" si="3"/>
        <v>0</v>
      </c>
      <c r="H68" s="132"/>
      <c r="I68" s="84"/>
      <c r="J68" s="84"/>
      <c r="K68" s="84"/>
      <c r="L68" s="84"/>
      <c r="M68" s="84"/>
    </row>
    <row r="69" spans="2:13" s="83" customFormat="1" ht="74.25" customHeight="1" x14ac:dyDescent="0.25">
      <c r="B69" s="157" t="s">
        <v>66</v>
      </c>
      <c r="C69" s="165" t="s">
        <v>184</v>
      </c>
      <c r="D69" s="145" t="s">
        <v>10</v>
      </c>
      <c r="E69" s="145">
        <v>3</v>
      </c>
      <c r="F69" s="181"/>
      <c r="G69" s="146">
        <f t="shared" si="3"/>
        <v>0</v>
      </c>
      <c r="H69" s="132"/>
      <c r="I69" s="84"/>
      <c r="J69" s="84"/>
      <c r="K69" s="84"/>
      <c r="L69" s="84"/>
      <c r="M69" s="84"/>
    </row>
    <row r="70" spans="2:13" s="83" customFormat="1" ht="54.75" customHeight="1" x14ac:dyDescent="0.25">
      <c r="B70" s="156" t="s">
        <v>309</v>
      </c>
      <c r="C70" s="164" t="s">
        <v>185</v>
      </c>
      <c r="D70" s="143" t="s">
        <v>10</v>
      </c>
      <c r="E70" s="143">
        <v>21</v>
      </c>
      <c r="F70" s="181"/>
      <c r="G70" s="147">
        <f t="shared" si="3"/>
        <v>0</v>
      </c>
      <c r="H70" s="132"/>
      <c r="I70" s="84"/>
      <c r="J70" s="84"/>
      <c r="K70" s="84"/>
      <c r="L70" s="84"/>
      <c r="M70" s="84"/>
    </row>
    <row r="71" spans="2:13" s="83" customFormat="1" ht="54" customHeight="1" x14ac:dyDescent="0.25">
      <c r="B71" s="157" t="s">
        <v>310</v>
      </c>
      <c r="C71" s="165" t="s">
        <v>186</v>
      </c>
      <c r="D71" s="145" t="s">
        <v>10</v>
      </c>
      <c r="E71" s="145">
        <v>5</v>
      </c>
      <c r="F71" s="181"/>
      <c r="G71" s="146">
        <f t="shared" si="3"/>
        <v>0</v>
      </c>
      <c r="H71" s="132"/>
      <c r="I71" s="84"/>
      <c r="J71" s="84"/>
      <c r="K71" s="84"/>
      <c r="L71" s="84"/>
      <c r="M71" s="84"/>
    </row>
    <row r="72" spans="2:13" s="83" customFormat="1" ht="60" x14ac:dyDescent="0.25">
      <c r="B72" s="156" t="s">
        <v>311</v>
      </c>
      <c r="C72" s="164" t="s">
        <v>187</v>
      </c>
      <c r="D72" s="143" t="s">
        <v>10</v>
      </c>
      <c r="E72" s="143">
        <v>26</v>
      </c>
      <c r="F72" s="181"/>
      <c r="G72" s="147">
        <f t="shared" si="3"/>
        <v>0</v>
      </c>
      <c r="H72" s="132"/>
      <c r="I72" s="84"/>
      <c r="J72" s="84"/>
      <c r="K72" s="84"/>
      <c r="L72" s="84"/>
      <c r="M72" s="84"/>
    </row>
    <row r="73" spans="2:13" s="83" customFormat="1" ht="45" x14ac:dyDescent="0.25">
      <c r="B73" s="157" t="s">
        <v>312</v>
      </c>
      <c r="C73" s="165" t="s">
        <v>188</v>
      </c>
      <c r="D73" s="145" t="s">
        <v>10</v>
      </c>
      <c r="E73" s="145">
        <v>1</v>
      </c>
      <c r="F73" s="181"/>
      <c r="G73" s="146">
        <f t="shared" si="3"/>
        <v>0</v>
      </c>
      <c r="H73" s="132"/>
      <c r="I73" s="84"/>
      <c r="J73" s="84"/>
      <c r="K73" s="84"/>
      <c r="L73" s="84"/>
      <c r="M73" s="84"/>
    </row>
    <row r="74" spans="2:13" s="83" customFormat="1" ht="44.25" customHeight="1" x14ac:dyDescent="0.25">
      <c r="B74" s="156" t="s">
        <v>313</v>
      </c>
      <c r="C74" s="164" t="s">
        <v>189</v>
      </c>
      <c r="D74" s="143" t="s">
        <v>10</v>
      </c>
      <c r="E74" s="169" t="s">
        <v>366</v>
      </c>
      <c r="F74" s="181"/>
      <c r="G74" s="147"/>
      <c r="H74" s="132"/>
      <c r="I74" s="84"/>
      <c r="J74" s="84"/>
      <c r="K74" s="84"/>
      <c r="L74" s="84"/>
      <c r="M74" s="84"/>
    </row>
    <row r="75" spans="2:13" s="83" customFormat="1" ht="43.5" customHeight="1" x14ac:dyDescent="0.25">
      <c r="B75" s="157" t="s">
        <v>314</v>
      </c>
      <c r="C75" s="165" t="s">
        <v>190</v>
      </c>
      <c r="D75" s="145" t="s">
        <v>10</v>
      </c>
      <c r="E75" s="145">
        <v>11</v>
      </c>
      <c r="F75" s="181"/>
      <c r="G75" s="146">
        <f t="shared" si="3"/>
        <v>0</v>
      </c>
      <c r="H75" s="132"/>
      <c r="I75" s="84"/>
      <c r="J75" s="84"/>
      <c r="K75" s="84"/>
      <c r="L75" s="84"/>
      <c r="M75" s="84"/>
    </row>
    <row r="76" spans="2:13" s="83" customFormat="1" ht="43.5" customHeight="1" x14ac:dyDescent="0.25">
      <c r="B76" s="156" t="s">
        <v>315</v>
      </c>
      <c r="C76" s="164" t="s">
        <v>191</v>
      </c>
      <c r="D76" s="143" t="s">
        <v>10</v>
      </c>
      <c r="E76" s="143">
        <v>3</v>
      </c>
      <c r="F76" s="181"/>
      <c r="G76" s="147">
        <f t="shared" si="3"/>
        <v>0</v>
      </c>
      <c r="H76" s="132"/>
      <c r="I76" s="84"/>
      <c r="J76" s="84"/>
      <c r="K76" s="84"/>
      <c r="L76" s="84"/>
      <c r="M76" s="84"/>
    </row>
    <row r="77" spans="2:13" s="83" customFormat="1" ht="39.75" customHeight="1" x14ac:dyDescent="0.25">
      <c r="B77" s="157" t="s">
        <v>316</v>
      </c>
      <c r="C77" s="165" t="s">
        <v>192</v>
      </c>
      <c r="D77" s="145" t="s">
        <v>10</v>
      </c>
      <c r="E77" s="145">
        <v>2</v>
      </c>
      <c r="F77" s="181"/>
      <c r="G77" s="146">
        <f t="shared" si="3"/>
        <v>0</v>
      </c>
      <c r="H77" s="132"/>
      <c r="I77" s="84"/>
      <c r="J77" s="84"/>
      <c r="K77" s="84"/>
      <c r="L77" s="84"/>
      <c r="M77" s="84"/>
    </row>
    <row r="78" spans="2:13" s="83" customFormat="1" ht="39" customHeight="1" x14ac:dyDescent="0.25">
      <c r="B78" s="156" t="s">
        <v>317</v>
      </c>
      <c r="C78" s="164" t="s">
        <v>193</v>
      </c>
      <c r="D78" s="143" t="s">
        <v>194</v>
      </c>
      <c r="E78" s="143">
        <v>1045</v>
      </c>
      <c r="F78" s="181"/>
      <c r="G78" s="147">
        <f t="shared" si="3"/>
        <v>0</v>
      </c>
      <c r="H78" s="132"/>
      <c r="I78" s="84"/>
      <c r="J78" s="84"/>
      <c r="K78" s="84"/>
      <c r="L78" s="84"/>
      <c r="M78" s="84"/>
    </row>
    <row r="79" spans="2:13" s="83" customFormat="1" ht="24" customHeight="1" x14ac:dyDescent="0.25">
      <c r="B79" s="157" t="s">
        <v>318</v>
      </c>
      <c r="C79" s="167" t="s">
        <v>195</v>
      </c>
      <c r="D79" s="160" t="s">
        <v>11</v>
      </c>
      <c r="E79" s="161" t="s">
        <v>366</v>
      </c>
      <c r="F79" s="181"/>
      <c r="G79" s="146"/>
      <c r="H79" s="132"/>
      <c r="I79" s="84"/>
      <c r="J79" s="84"/>
      <c r="K79" s="84"/>
      <c r="L79" s="84"/>
      <c r="M79" s="84"/>
    </row>
    <row r="80" spans="2:13" s="83" customFormat="1" ht="26.25" customHeight="1" x14ac:dyDescent="0.25">
      <c r="B80" s="156" t="s">
        <v>319</v>
      </c>
      <c r="C80" s="164" t="s">
        <v>196</v>
      </c>
      <c r="D80" s="143" t="s">
        <v>11</v>
      </c>
      <c r="E80" s="169" t="s">
        <v>366</v>
      </c>
      <c r="F80" s="181"/>
      <c r="G80" s="147"/>
      <c r="H80" s="132"/>
      <c r="I80" s="84"/>
      <c r="J80" s="84"/>
      <c r="K80" s="84"/>
      <c r="L80" s="84"/>
      <c r="M80" s="84"/>
    </row>
    <row r="81" spans="2:13" s="83" customFormat="1" ht="25.5" customHeight="1" x14ac:dyDescent="0.25">
      <c r="B81" s="157" t="s">
        <v>320</v>
      </c>
      <c r="C81" s="167" t="s">
        <v>197</v>
      </c>
      <c r="D81" s="160" t="s">
        <v>11</v>
      </c>
      <c r="E81" s="161" t="s">
        <v>366</v>
      </c>
      <c r="F81" s="181"/>
      <c r="G81" s="146"/>
      <c r="H81" s="132"/>
      <c r="I81" s="84"/>
      <c r="J81" s="84"/>
      <c r="K81" s="84"/>
      <c r="L81" s="84"/>
      <c r="M81" s="84"/>
    </row>
    <row r="82" spans="2:13" s="83" customFormat="1" ht="26.25" customHeight="1" x14ac:dyDescent="0.25">
      <c r="B82" s="156" t="s">
        <v>321</v>
      </c>
      <c r="C82" s="164" t="s">
        <v>198</v>
      </c>
      <c r="D82" s="143" t="s">
        <v>11</v>
      </c>
      <c r="E82" s="169" t="s">
        <v>366</v>
      </c>
      <c r="F82" s="181"/>
      <c r="G82" s="147"/>
      <c r="H82" s="132"/>
      <c r="I82" s="84"/>
      <c r="J82" s="84"/>
      <c r="K82" s="84"/>
      <c r="L82" s="84"/>
      <c r="M82" s="84"/>
    </row>
    <row r="83" spans="2:13" s="83" customFormat="1" ht="37.5" customHeight="1" x14ac:dyDescent="0.25">
      <c r="B83" s="158" t="s">
        <v>322</v>
      </c>
      <c r="C83" s="168" t="s">
        <v>199</v>
      </c>
      <c r="D83" s="148" t="s">
        <v>10</v>
      </c>
      <c r="E83" s="148">
        <v>44</v>
      </c>
      <c r="F83" s="182"/>
      <c r="G83" s="149">
        <f t="shared" si="3"/>
        <v>0</v>
      </c>
      <c r="H83" s="132"/>
      <c r="I83" s="84"/>
      <c r="J83" s="84"/>
      <c r="K83" s="84"/>
      <c r="L83" s="84"/>
      <c r="M83" s="84"/>
    </row>
    <row r="84" spans="2:13" s="83" customFormat="1" ht="12.75" x14ac:dyDescent="0.25">
      <c r="B84" s="85"/>
      <c r="C84" s="86"/>
      <c r="D84" s="85"/>
      <c r="E84" s="85"/>
      <c r="F84" s="87"/>
      <c r="G84" s="88"/>
      <c r="H84" s="88"/>
      <c r="I84" s="84"/>
      <c r="J84" s="84"/>
      <c r="K84" s="84"/>
      <c r="L84" s="84"/>
      <c r="M84" s="84"/>
    </row>
    <row r="85" spans="2:13" s="123" customFormat="1" ht="15.75" x14ac:dyDescent="0.25">
      <c r="B85" s="89"/>
      <c r="C85" s="150" t="s">
        <v>200</v>
      </c>
      <c r="D85" s="89"/>
      <c r="E85" s="89"/>
      <c r="F85" s="82"/>
      <c r="G85" s="82"/>
      <c r="H85" s="82"/>
      <c r="I85" s="84"/>
      <c r="J85" s="84"/>
      <c r="K85" s="84"/>
      <c r="L85" s="84"/>
      <c r="M85" s="84"/>
    </row>
    <row r="86" spans="2:13" s="123" customFormat="1" ht="17.25" x14ac:dyDescent="0.25">
      <c r="B86" s="161" t="s">
        <v>366</v>
      </c>
      <c r="C86" s="242" t="s">
        <v>201</v>
      </c>
      <c r="D86" s="242"/>
      <c r="E86" s="242"/>
      <c r="F86" s="242"/>
      <c r="G86" s="242"/>
      <c r="H86" s="242"/>
      <c r="I86" s="84"/>
      <c r="J86" s="84"/>
      <c r="K86" s="84"/>
      <c r="L86" s="84"/>
      <c r="M86" s="84"/>
    </row>
    <row r="87" spans="2:13" s="83" customFormat="1" ht="13.5" thickBot="1" x14ac:dyDescent="0.3">
      <c r="B87" s="89"/>
      <c r="D87" s="252"/>
      <c r="E87" s="252"/>
      <c r="F87" s="82"/>
      <c r="G87" s="82"/>
      <c r="H87" s="82"/>
      <c r="I87" s="84"/>
      <c r="J87" s="84"/>
      <c r="K87" s="84"/>
      <c r="L87" s="84"/>
      <c r="M87" s="84"/>
    </row>
    <row r="88" spans="2:13" s="83" customFormat="1" ht="27.75" customHeight="1" thickBot="1" x14ac:dyDescent="0.3">
      <c r="B88" s="89"/>
      <c r="D88" s="246" t="s">
        <v>12</v>
      </c>
      <c r="E88" s="247"/>
      <c r="F88" s="247"/>
      <c r="G88" s="248"/>
      <c r="H88" s="151">
        <f>H12+H24+H42+H58+H65</f>
        <v>0</v>
      </c>
      <c r="I88" s="84"/>
      <c r="J88" s="84"/>
      <c r="K88" s="84"/>
      <c r="L88" s="84"/>
      <c r="M88" s="84"/>
    </row>
    <row r="89" spans="2:13" s="83" customFormat="1" ht="12" customHeight="1" x14ac:dyDescent="0.25">
      <c r="B89" s="89"/>
      <c r="D89" s="243" t="s">
        <v>13</v>
      </c>
      <c r="E89" s="244"/>
      <c r="F89" s="245"/>
      <c r="G89" s="90">
        <v>0.24</v>
      </c>
      <c r="H89" s="91">
        <f>H88*0.24</f>
        <v>0</v>
      </c>
      <c r="I89" s="84"/>
      <c r="J89" s="84"/>
      <c r="K89" s="84"/>
      <c r="L89" s="84"/>
      <c r="M89" s="84"/>
    </row>
    <row r="90" spans="2:13" s="83" customFormat="1" ht="15.75" customHeight="1" x14ac:dyDescent="0.25">
      <c r="B90" s="89"/>
      <c r="D90" s="249" t="s">
        <v>14</v>
      </c>
      <c r="E90" s="250"/>
      <c r="F90" s="250"/>
      <c r="G90" s="251"/>
      <c r="H90" s="92">
        <f>H88+H89</f>
        <v>0</v>
      </c>
      <c r="I90" s="84"/>
      <c r="J90" s="84"/>
      <c r="K90" s="84"/>
      <c r="L90" s="84"/>
      <c r="M90" s="84"/>
    </row>
    <row r="91" spans="2:13" s="83" customFormat="1" ht="12.75" x14ac:dyDescent="0.25">
      <c r="B91" s="89"/>
      <c r="D91" s="89"/>
      <c r="E91" s="89"/>
      <c r="F91" s="82"/>
      <c r="G91" s="82"/>
      <c r="H91" s="82"/>
      <c r="I91" s="84"/>
      <c r="J91" s="84"/>
      <c r="K91" s="84"/>
      <c r="L91" s="84"/>
      <c r="M91" s="84"/>
    </row>
  </sheetData>
  <sheetProtection algorithmName="SHA-512" hashValue="HTC/G/I7PmNgLc23ITIeMx4apHjbfnXC0ZwNWkZyLcL5mhcLkeDwjMqKWVvwx/XkGd6a3TLzAhk44cEbo/WVgw==" saltValue="IM+R743/gCRJg1YM6ouMfg==" spinCount="100000" sheet="1" objects="1" scenarios="1"/>
  <mergeCells count="23">
    <mergeCell ref="B1:H1"/>
    <mergeCell ref="B2:H2"/>
    <mergeCell ref="B4:H4"/>
    <mergeCell ref="B6:H6"/>
    <mergeCell ref="B7:H7"/>
    <mergeCell ref="B8:H8"/>
    <mergeCell ref="B10:B11"/>
    <mergeCell ref="C10:C11"/>
    <mergeCell ref="D10:D11"/>
    <mergeCell ref="E10:E11"/>
    <mergeCell ref="F10:F11"/>
    <mergeCell ref="G10:H10"/>
    <mergeCell ref="B9:H9"/>
    <mergeCell ref="C86:H86"/>
    <mergeCell ref="D89:F89"/>
    <mergeCell ref="D88:G88"/>
    <mergeCell ref="D90:G90"/>
    <mergeCell ref="D87:E87"/>
    <mergeCell ref="C24:G24"/>
    <mergeCell ref="C12:G12"/>
    <mergeCell ref="C42:G42"/>
    <mergeCell ref="C58:G58"/>
    <mergeCell ref="C65:G65"/>
  </mergeCells>
  <printOptions horizontalCentered="1"/>
  <pageMargins left="0.31496062992125984" right="0.31496062992125984" top="0.35433070866141736" bottom="0.35433070866141736" header="0.31496062992125984" footer="0.31496062992125984"/>
  <pageSetup scale="6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B1A439F823A54CB0F25F89589ECA31" ma:contentTypeVersion="0" ma:contentTypeDescription="Create a new document." ma:contentTypeScope="" ma:versionID="70d911e3cd80ef1f9960920f428355f2">
  <xsd:schema xmlns:xsd="http://www.w3.org/2001/XMLSchema" xmlns:xs="http://www.w3.org/2001/XMLSchema" xmlns:p="http://schemas.microsoft.com/office/2006/metadata/properties" targetNamespace="http://schemas.microsoft.com/office/2006/metadata/properties" ma:root="true" ma:fieldsID="1ae53d147369609339da0000e6a4a43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1D99E9-A666-482C-BF3F-4B3FDBDF30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C477906A-E646-4D98-B409-BB6468F44ECE}">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customXml/itemProps3.xml><?xml version="1.0" encoding="utf-8"?>
<ds:datastoreItem xmlns:ds="http://schemas.openxmlformats.org/officeDocument/2006/customXml" ds:itemID="{FA9DA6CE-AEFD-488C-B71A-EA02C60EAE6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ΣΥΝΟΠΤΙΚΟΣ ΠΙΝΑΚΑΣ</vt:lpstr>
      <vt:lpstr>ΑΡΧΙΤΕΚΤΟΝΙΚΕΣ ΕΡΓΑΣΙΕΣ</vt:lpstr>
      <vt:lpstr>Η-Μ ΕΓΚΑΤΑΣΤΑΣΕΙΣ</vt:lpstr>
      <vt:lpstr>'ΑΡΧΙΤΕΚΤΟΝΙΚΕΣ ΕΡΓΑΣΙΕΣ'!Print_Area</vt:lpstr>
      <vt:lpstr>'Η-Μ ΕΓΚΑΤΑΣΤΑΣΕΙΣ'!Print_Area</vt:lpstr>
      <vt:lpstr>'ΣΥΝΟΠΤΙΚΟΣ ΠΙΝΑΚΑΣ'!Print_Area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2021-09-06T11:21:21Z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0x010100E1B1A439F823A54CB0F25F89589ECA31</vt:lpwstr>
  </property>
</Properties>
</file>